
<file path=[Content_Types].xml><?xml version="1.0" encoding="utf-8"?>
<Types xmlns="http://schemas.openxmlformats.org/package/2006/content-types">
  <Default Extension="bin" ContentType="application/vnd.openxmlformats-officedocument.oleObject"/>
  <Default Extension="doc" ContentType="application/msword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fdave\Desktop\Korloy\Korloy\"/>
    </mc:Choice>
  </mc:AlternateContent>
  <xr:revisionPtr revIDLastSave="0" documentId="13_ncr:1_{14F0D6C7-A93A-490D-AA54-0273B8F28C47}" xr6:coauthVersionLast="41" xr6:coauthVersionMax="41" xr10:uidLastSave="{00000000-0000-0000-0000-000000000000}"/>
  <bookViews>
    <workbookView xWindow="-93" yWindow="-93" windowWidth="18426" windowHeight="11746" tabRatio="779" activeTab="1" xr2:uid="{00000000-000D-0000-FFFF-FFFF00000000}"/>
  </bookViews>
  <sheets>
    <sheet name="Instructions" sheetId="1086" r:id="rId1"/>
    <sheet name="Test Data" sheetId="1085" r:id="rId2"/>
    <sheet name="Cost Savings KORLOY 1st Test" sheetId="1090" r:id="rId3"/>
    <sheet name="Cost Savings KORLOY 2nd Test" sheetId="1089" r:id="rId4"/>
    <sheet name="Cost Savings KORLOY 3rd Test" sheetId="1084" r:id="rId5"/>
    <sheet name="Sheet1" sheetId="1091" r:id="rId6"/>
  </sheets>
  <definedNames>
    <definedName name="_xlnm.Print_Area" localSheetId="2">'Cost Savings KORLOY 1st Test'!$A$1:$K$124</definedName>
    <definedName name="_xlnm.Print_Area" localSheetId="3">'Cost Savings KORLOY 2nd Test'!$A$1:$K$127</definedName>
    <definedName name="_xlnm.Print_Area" localSheetId="4">'Cost Savings KORLOY 3rd Test'!$A$1:$K$127</definedName>
    <definedName name="_xlnm.Print_Area" localSheetId="1">'Test Data'!$B$1:$J$55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7" i="1085" l="1"/>
  <c r="G44" i="1085"/>
  <c r="B71" i="1090"/>
  <c r="B70" i="1090"/>
  <c r="B11" i="1090"/>
  <c r="B10" i="1090"/>
  <c r="E16" i="1090"/>
  <c r="E17" i="1090"/>
  <c r="E19" i="1090"/>
  <c r="E21" i="1090"/>
  <c r="G16" i="1090"/>
  <c r="G17" i="1090"/>
  <c r="G21" i="1090"/>
  <c r="I15" i="1090"/>
  <c r="I14" i="1090"/>
  <c r="E35" i="1090"/>
  <c r="E32" i="1090"/>
  <c r="E34" i="1090"/>
  <c r="E47" i="1090"/>
  <c r="E44" i="1090"/>
  <c r="E46" i="1090"/>
  <c r="G47" i="1090"/>
  <c r="I10" i="1090"/>
  <c r="I11" i="1090"/>
  <c r="E15" i="1090"/>
  <c r="E30" i="1090"/>
  <c r="E42" i="1090"/>
  <c r="H70" i="1090"/>
  <c r="H71" i="1090"/>
  <c r="G19" i="1090"/>
  <c r="G35" i="1090"/>
  <c r="G32" i="1090"/>
  <c r="G34" i="1090"/>
  <c r="H37" i="1085"/>
  <c r="B74" i="1089"/>
  <c r="B73" i="1089"/>
  <c r="B11" i="1089"/>
  <c r="B10" i="1089"/>
  <c r="E19" i="1089"/>
  <c r="E20" i="1089"/>
  <c r="E21" i="1089"/>
  <c r="E22" i="1089"/>
  <c r="E23" i="1089"/>
  <c r="E24" i="1089"/>
  <c r="E26" i="1089"/>
  <c r="E40" i="1089"/>
  <c r="G19" i="1089"/>
  <c r="G20" i="1089"/>
  <c r="G21" i="1089"/>
  <c r="G24" i="1089"/>
  <c r="I18" i="1089"/>
  <c r="I17" i="1089"/>
  <c r="E38" i="1089"/>
  <c r="E35" i="1089"/>
  <c r="E37" i="1089"/>
  <c r="E50" i="1089"/>
  <c r="E47" i="1089"/>
  <c r="E49" i="1089"/>
  <c r="E52" i="1089"/>
  <c r="G50" i="1089"/>
  <c r="I10" i="1089"/>
  <c r="I11" i="1089"/>
  <c r="E18" i="1089"/>
  <c r="E33" i="1089"/>
  <c r="E45" i="1089"/>
  <c r="H73" i="1089"/>
  <c r="H74" i="1089"/>
  <c r="I39" i="1085"/>
  <c r="G22" i="1089"/>
  <c r="G23" i="1089"/>
  <c r="G25" i="1089"/>
  <c r="I22" i="1085"/>
  <c r="I44" i="1085"/>
  <c r="I42" i="1085"/>
  <c r="G47" i="1089"/>
  <c r="G49" i="1089"/>
  <c r="G51" i="1089"/>
  <c r="G35" i="1089"/>
  <c r="G37" i="1089"/>
  <c r="I43" i="1085"/>
  <c r="G26" i="1089"/>
  <c r="G40" i="1089"/>
  <c r="B74" i="1084"/>
  <c r="B73" i="1084"/>
  <c r="B10" i="1084"/>
  <c r="B11" i="1084"/>
  <c r="E19" i="1084"/>
  <c r="E20" i="1084"/>
  <c r="E22" i="1084"/>
  <c r="E24" i="1084"/>
  <c r="E26" i="1084"/>
  <c r="G19" i="1084"/>
  <c r="G20" i="1084"/>
  <c r="G21" i="1084"/>
  <c r="G24" i="1084"/>
  <c r="I18" i="1084"/>
  <c r="I17" i="1084"/>
  <c r="E38" i="1084"/>
  <c r="E35" i="1084"/>
  <c r="E37" i="1084"/>
  <c r="E39" i="1084"/>
  <c r="E50" i="1084"/>
  <c r="E47" i="1084"/>
  <c r="E49" i="1084"/>
  <c r="E52" i="1084"/>
  <c r="G50" i="1084"/>
  <c r="E18" i="1084"/>
  <c r="H74" i="1084"/>
  <c r="I11" i="1084"/>
  <c r="H73" i="1084"/>
  <c r="I10" i="1084"/>
  <c r="E45" i="1084"/>
  <c r="E33" i="1084"/>
  <c r="J39" i="1085"/>
  <c r="G22" i="1084"/>
  <c r="G23" i="1084"/>
  <c r="G25" i="1084"/>
  <c r="J22" i="1085"/>
  <c r="J41" i="1085"/>
  <c r="G38" i="1084"/>
  <c r="J42" i="1085"/>
  <c r="G47" i="1084"/>
  <c r="G49" i="1084"/>
  <c r="G51" i="1084"/>
  <c r="J43" i="1085"/>
  <c r="G52" i="1084"/>
  <c r="J37" i="1085"/>
  <c r="I37" i="1085"/>
  <c r="I25" i="1085"/>
  <c r="J25" i="1085"/>
  <c r="J34" i="1085"/>
  <c r="J40" i="1085"/>
  <c r="I34" i="1085"/>
  <c r="I40" i="1085"/>
  <c r="H44" i="1085"/>
  <c r="I21" i="1085"/>
  <c r="J21" i="1085"/>
  <c r="J44" i="1085"/>
  <c r="J36" i="1085"/>
  <c r="I36" i="1085"/>
  <c r="E21" i="1084"/>
  <c r="E23" i="1084"/>
  <c r="G35" i="1084"/>
  <c r="G37" i="1084"/>
  <c r="G26" i="1084"/>
  <c r="G40" i="1084"/>
  <c r="G52" i="1089"/>
  <c r="I41" i="1085"/>
  <c r="G38" i="1089"/>
  <c r="G44" i="1090"/>
  <c r="G46" i="1090"/>
  <c r="G48" i="1090"/>
  <c r="G50" i="1090"/>
  <c r="G27" i="1084"/>
  <c r="G53" i="1089"/>
  <c r="G27" i="1089"/>
  <c r="E37" i="1090"/>
  <c r="G53" i="1084"/>
  <c r="E40" i="1084"/>
  <c r="E39" i="1089"/>
  <c r="E41" i="1089"/>
  <c r="G39" i="1089"/>
  <c r="G41" i="1089"/>
  <c r="F60" i="1089"/>
  <c r="G39" i="1084"/>
  <c r="G41" i="1084"/>
  <c r="G55" i="1084"/>
  <c r="E51" i="1089"/>
  <c r="E53" i="1089"/>
  <c r="E51" i="1084"/>
  <c r="E53" i="1084"/>
  <c r="F61" i="1084"/>
  <c r="G36" i="1090"/>
  <c r="E36" i="1090"/>
  <c r="E38" i="1090"/>
  <c r="E41" i="1084"/>
  <c r="E25" i="1089"/>
  <c r="E27" i="1089"/>
  <c r="E25" i="1084"/>
  <c r="E27" i="1084"/>
  <c r="F59" i="1084"/>
  <c r="F62" i="1084"/>
  <c r="F61" i="1089"/>
  <c r="E48" i="1090"/>
  <c r="E50" i="1090"/>
  <c r="F58" i="1090"/>
  <c r="G37" i="1090"/>
  <c r="E18" i="1090"/>
  <c r="E20" i="1090"/>
  <c r="E22" i="1090"/>
  <c r="E24" i="1090"/>
  <c r="G18" i="1090"/>
  <c r="G20" i="1090"/>
  <c r="G22" i="1090"/>
  <c r="G24" i="1090"/>
  <c r="F59" i="1089"/>
  <c r="F62" i="1089"/>
  <c r="H62" i="1089"/>
  <c r="G55" i="1089"/>
  <c r="F60" i="1084"/>
  <c r="G38" i="1090"/>
  <c r="F57" i="1090"/>
  <c r="E55" i="1089"/>
  <c r="B62" i="1084"/>
  <c r="H62" i="1084"/>
  <c r="J45" i="1085"/>
  <c r="E55" i="1084"/>
  <c r="E52" i="1090"/>
  <c r="G52" i="1090"/>
  <c r="F56" i="1090"/>
  <c r="I45" i="1085"/>
  <c r="F59" i="1090"/>
  <c r="B62" i="1089"/>
  <c r="B59" i="1090"/>
  <c r="H59" i="1090"/>
</calcChain>
</file>

<file path=xl/sharedStrings.xml><?xml version="1.0" encoding="utf-8"?>
<sst xmlns="http://schemas.openxmlformats.org/spreadsheetml/2006/main" count="243" uniqueCount="116">
  <si>
    <t>RIGIDITY</t>
  </si>
  <si>
    <t>TOOLING REQUIRED</t>
  </si>
  <si>
    <t>TOOL PERFORMANCE</t>
  </si>
  <si>
    <t>INSERT COST PER PIECE</t>
  </si>
  <si>
    <t>COMPANY / COMPETITOR</t>
  </si>
  <si>
    <t>DATE:</t>
  </si>
  <si>
    <t>Cost of Insert</t>
  </si>
  <si>
    <t>Cost Per Loaded Tool</t>
  </si>
  <si>
    <t>Insert Cost Per Part</t>
  </si>
  <si>
    <t xml:space="preserve">Cost of Inserts Used Per Year </t>
  </si>
  <si>
    <t>Note: If Insert Change is Internal to Cycle Place 0 in Insert(s) Changing Time</t>
  </si>
  <si>
    <t>Machine Operating Cost per Hour</t>
  </si>
  <si>
    <t>Minutes in 1 Hour</t>
  </si>
  <si>
    <t>Cost per Insert Change</t>
  </si>
  <si>
    <t>Number of Insert Changes per Year</t>
  </si>
  <si>
    <t>Cycle Time Savings</t>
  </si>
  <si>
    <t>Minutes in 1 hour</t>
  </si>
  <si>
    <t>Cycle Time for Tool (in Minutes)</t>
  </si>
  <si>
    <t>Operating Cost per Part</t>
  </si>
  <si>
    <t>Number of Parts Ran per Year</t>
  </si>
  <si>
    <t>Cost  of Cycle Time per Year</t>
  </si>
  <si>
    <t>Estimated Annual Cost</t>
  </si>
  <si>
    <t>TOTAL SAVINGS PER YEAR</t>
  </si>
  <si>
    <t>Cost of Inserts</t>
  </si>
  <si>
    <t>Cost of Down Time</t>
  </si>
  <si>
    <t>Cost of Cycle Time</t>
  </si>
  <si>
    <t>Total Savings</t>
  </si>
  <si>
    <t>Competitor</t>
  </si>
  <si>
    <t>TTA Rep:</t>
  </si>
  <si>
    <t>COST ANALYSIS AND SAVINGS REPORT</t>
  </si>
  <si>
    <t>Company:</t>
  </si>
  <si>
    <t>COMPANY:</t>
  </si>
  <si>
    <t>SALESMAN:</t>
  </si>
  <si>
    <t>CONTACT:</t>
  </si>
  <si>
    <t>PART DESCRIPTION:</t>
  </si>
  <si>
    <t>TEL:</t>
  </si>
  <si>
    <t>WORK MATERIAL:</t>
  </si>
  <si>
    <t>FAX:</t>
  </si>
  <si>
    <t>MACHINING OPERATION (SKETCH)</t>
  </si>
  <si>
    <t>TOOL DESCRIPTION</t>
  </si>
  <si>
    <t>INSERT GRADE</t>
  </si>
  <si>
    <t>FEED RATE (IPR = f or IPM = F)</t>
  </si>
  <si>
    <t>CUTTING SPEED (RPM=R or SFM=V)</t>
  </si>
  <si>
    <t>H.P. REQUIRED (% or ACTUAL)</t>
  </si>
  <si>
    <t xml:space="preserve">PIECES PER EDGE </t>
  </si>
  <si>
    <t xml:space="preserve">EDGES USED PER INSERT </t>
  </si>
  <si>
    <t xml:space="preserve">PIECES PER INSERT </t>
  </si>
  <si>
    <t xml:space="preserve">SURFACE FINISH (RMS) </t>
  </si>
  <si>
    <t xml:space="preserve">REASON FOR INDEXING </t>
  </si>
  <si>
    <t xml:space="preserve">INSERT COST </t>
  </si>
  <si>
    <t xml:space="preserve">HOURLY MACHINE DEPT. COST </t>
  </si>
  <si>
    <t>Contact:</t>
  </si>
  <si>
    <t xml:space="preserve">TOOL LIFE (min per edge) </t>
  </si>
  <si>
    <t>Number of Inserts In Tool</t>
  </si>
  <si>
    <t>TOTAL ANNUAL PIECES</t>
  </si>
  <si>
    <t>Number of Corners</t>
  </si>
  <si>
    <t>Cost Per Corner</t>
  </si>
  <si>
    <t>Number of Parts Per Corner</t>
  </si>
  <si>
    <t>Number of Parts Run Per Year</t>
  </si>
  <si>
    <t>Operating Cost per Minute</t>
  </si>
  <si>
    <t>Cost of Yearly Downtime</t>
  </si>
  <si>
    <t>Insert(s) Changing Time (in minutes)</t>
  </si>
  <si>
    <t>CYCLE TIME FOR TOOL (min)</t>
  </si>
  <si>
    <t>FIRST TEST</t>
  </si>
  <si>
    <t>SECOND TEST</t>
  </si>
  <si>
    <t>MACH TIME + TOOL COST FOR TOOL</t>
  </si>
  <si>
    <t>INSERT INDEX TIME (min)</t>
  </si>
  <si>
    <t>NUMBER OF INSERTS IN TOOL (multi)</t>
  </si>
  <si>
    <t>Down-Time Cost</t>
  </si>
  <si>
    <t>Insert:</t>
  </si>
  <si>
    <t>Grade:</t>
  </si>
  <si>
    <t>THIRD TEST</t>
  </si>
  <si>
    <t>WON or LOST</t>
  </si>
  <si>
    <t>TYPE OF
OPERATION</t>
  </si>
  <si>
    <t>COOLANT
TYPE</t>
  </si>
  <si>
    <t>COOLANT
METHOD</t>
  </si>
  <si>
    <t>COST  EVALUATION</t>
  </si>
  <si>
    <t>EST ANNUAL INSERT USAGE (pcs)</t>
  </si>
  <si>
    <t>REPORT# :</t>
  </si>
  <si>
    <t>CURRENT</t>
  </si>
  <si>
    <t>MACHINE
TOOL &amp; TYPE</t>
  </si>
  <si>
    <t>COMMENTS:</t>
  </si>
  <si>
    <r>
      <t xml:space="preserve">CUTTING
</t>
    </r>
    <r>
      <rPr>
        <b/>
        <sz val="9"/>
        <rFont val="Arial"/>
        <family val="2"/>
      </rPr>
      <t>PARAMETERS</t>
    </r>
  </si>
  <si>
    <t>MAT'L HARDNESS:</t>
  </si>
  <si>
    <t>TEST TOOL EVALUATION REPORT</t>
  </si>
  <si>
    <t>KORLOY</t>
  </si>
  <si>
    <t xml:space="preserve">                        Korloy TOOL EVALUATION REPORT</t>
  </si>
  <si>
    <t>Korloy AMERICA, INC</t>
  </si>
  <si>
    <t>Korloy</t>
  </si>
  <si>
    <t>Quality, Performance, Value</t>
  </si>
  <si>
    <t>QUALITY, PERFORMANCE, AND VALUE - GUARANTEED</t>
  </si>
  <si>
    <t>KAI Rep:</t>
  </si>
  <si>
    <t>KAI  Rep:</t>
  </si>
  <si>
    <t xml:space="preserve">Dave Williams </t>
  </si>
  <si>
    <t xml:space="preserve">Face milling rough forging </t>
  </si>
  <si>
    <t xml:space="preserve"> </t>
  </si>
  <si>
    <t xml:space="preserve">Pc5300 </t>
  </si>
  <si>
    <t>drilling 625 Inconel</t>
  </si>
  <si>
    <t>cnc lathe</t>
  </si>
  <si>
    <t>good</t>
  </si>
  <si>
    <t xml:space="preserve">synthetic </t>
  </si>
  <si>
    <t xml:space="preserve">flood </t>
  </si>
  <si>
    <t xml:space="preserve">Komet </t>
  </si>
  <si>
    <t>SIZE</t>
  </si>
  <si>
    <t>1.812 Kub Drill</t>
  </si>
  <si>
    <t>trigon</t>
  </si>
  <si>
    <t>Beat Komet trigon drill hands down. Speeds and feed and price of inserts.</t>
  </si>
  <si>
    <t>won</t>
  </si>
  <si>
    <t>Outboard insert</t>
  </si>
  <si>
    <t>Inboard Insert</t>
  </si>
  <si>
    <t>Drill Diameter</t>
  </si>
  <si>
    <t>Drill Depth</t>
  </si>
  <si>
    <t>XOMT130406-PD</t>
  </si>
  <si>
    <t xml:space="preserve">Drilling 1.812 dia hole through a lenth part Vs Komet </t>
  </si>
  <si>
    <t>K2DA1812150HP-13</t>
  </si>
  <si>
    <t>SPMT13M15m510-PD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</si>
</sst>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&quot;$&quot;* #,##0.000_);_(&quot;$&quot;* \(#,##0.000\);_(&quot;$&quot;* &quot;-&quot;??_);_(@_)"/>
    <numFmt numFmtId="166" formatCode="[$-409]dd\-mmm\-yy;@"/>
    <numFmt numFmtId="167" formatCode="[&lt;=9999999]###\-####;\(###\)\ ###\-####"/>
    <numFmt numFmtId="168" formatCode="&quot;$&quot;#,##0.00"/>
    <numFmt numFmtId="169" formatCode="&quot;$&quot;#,##0.000"/>
    <numFmt numFmtId="170" formatCode="_(&quot;$&quot;* ##0.000_);_(&quot;$&quot;* \(#,##0.000\);_(&quot;$&quot;* &quot;-&quot;??_);_(@_)"/>
    <numFmt numFmtId="171" formatCode="_(&quot;$&quot;* ##0.00_);_(&quot;$&quot;* \(#,##0.00\);_(&quot;$&quot;* &quot;-&quot;??_);_(@_)"/>
    <numFmt numFmtId="172" formatCode="_(&quot;$&quot;* #,##0.000_);_(&quot;$&quot;* \(#,##0.000\);_(&quot;$&quot;* &quot;-&quot;???_);_(@_)"/>
    <numFmt numFmtId="173" formatCode="_(* #,##0.0000_);_(* \(#,##0.0000\);_(* &quot;-&quot;????_);_(@_)"/>
    <numFmt numFmtId="174" formatCode="mm/dd/yy;@"/>
  </numFmts>
  <fonts count="32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6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 Black"/>
      <family val="2"/>
    </font>
    <font>
      <b/>
      <sz val="36"/>
      <name val="Arial Black"/>
      <family val="2"/>
    </font>
    <font>
      <b/>
      <sz val="18"/>
      <color indexed="12"/>
      <name val="Arial"/>
      <family val="2"/>
    </font>
    <font>
      <b/>
      <i/>
      <sz val="10"/>
      <name val="Comic Sans MS"/>
      <family val="4"/>
    </font>
    <font>
      <b/>
      <sz val="7"/>
      <name val="Arial"/>
      <family val="2"/>
    </font>
    <font>
      <sz val="10"/>
      <color indexed="12"/>
      <name val="Arial"/>
      <family val="2"/>
    </font>
    <font>
      <sz val="11"/>
      <color indexed="12"/>
      <name val="Arial"/>
      <family val="2"/>
    </font>
    <font>
      <b/>
      <sz val="12"/>
      <color indexed="10"/>
      <name val="Arial Black"/>
      <family val="2"/>
    </font>
    <font>
      <sz val="6"/>
      <color indexed="10"/>
      <name val="Arial Narrow"/>
      <family val="2"/>
    </font>
    <font>
      <sz val="12"/>
      <name val="Times New Roman"/>
      <family val="1"/>
    </font>
    <font>
      <i/>
      <sz val="14"/>
      <color indexed="57"/>
      <name val="Arial"/>
      <family val="2"/>
    </font>
    <font>
      <sz val="12"/>
      <name val="Arial"/>
    </font>
    <font>
      <sz val="10"/>
      <color indexed="57"/>
      <name val="Arial"/>
    </font>
    <font>
      <b/>
      <sz val="8"/>
      <name val="Arial"/>
      <family val="2"/>
    </font>
    <font>
      <b/>
      <sz val="9"/>
      <name val="Arial"/>
      <family val="2"/>
    </font>
    <font>
      <b/>
      <sz val="8"/>
      <name val="Arial"/>
    </font>
    <font>
      <b/>
      <sz val="11"/>
      <name val="Arial"/>
      <family val="2"/>
    </font>
    <font>
      <sz val="8"/>
      <color theme="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7">
    <xf numFmtId="0" fontId="0" fillId="0" borderId="0" xfId="0"/>
    <xf numFmtId="44" fontId="3" fillId="0" borderId="0" xfId="1" applyFont="1" applyAlignment="1" applyProtection="1">
      <alignment horizontal="right"/>
    </xf>
    <xf numFmtId="0" fontId="0" fillId="0" borderId="0" xfId="0" applyFill="1"/>
    <xf numFmtId="0" fontId="0" fillId="0" borderId="0" xfId="0" applyBorder="1"/>
    <xf numFmtId="0" fontId="3" fillId="0" borderId="0" xfId="0" applyFont="1" applyAlignment="1" applyProtection="1">
      <alignment horizontal="center"/>
    </xf>
    <xf numFmtId="14" fontId="2" fillId="0" borderId="0" xfId="0" applyNumberFormat="1" applyFont="1" applyBorder="1" applyAlignment="1" applyProtection="1">
      <alignment horizontal="right"/>
    </xf>
    <xf numFmtId="0" fontId="9" fillId="0" borderId="0" xfId="0" applyFont="1"/>
    <xf numFmtId="0" fontId="0" fillId="0" borderId="0" xfId="0" applyBorder="1" applyAlignment="1"/>
    <xf numFmtId="0" fontId="0" fillId="0" borderId="0" xfId="0" applyBorder="1" applyProtection="1"/>
    <xf numFmtId="0" fontId="11" fillId="2" borderId="1" xfId="0" applyFont="1" applyFill="1" applyBorder="1" applyProtection="1"/>
    <xf numFmtId="0" fontId="0" fillId="0" borderId="0" xfId="0" applyProtection="1"/>
    <xf numFmtId="0" fontId="1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166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0" fontId="14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left"/>
    </xf>
    <xf numFmtId="41" fontId="3" fillId="0" borderId="2" xfId="0" applyNumberFormat="1" applyFont="1" applyBorder="1" applyAlignment="1" applyProtection="1">
      <alignment horizontal="right"/>
    </xf>
    <xf numFmtId="172" fontId="3" fillId="0" borderId="0" xfId="1" applyNumberFormat="1" applyFont="1" applyBorder="1" applyAlignment="1" applyProtection="1">
      <alignment horizontal="right"/>
    </xf>
    <xf numFmtId="43" fontId="3" fillId="0" borderId="2" xfId="0" applyNumberFormat="1" applyFont="1" applyBorder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right"/>
    </xf>
    <xf numFmtId="173" fontId="3" fillId="0" borderId="2" xfId="0" applyNumberFormat="1" applyFont="1" applyBorder="1" applyAlignment="1" applyProtection="1">
      <alignment horizontal="right"/>
    </xf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44" fontId="9" fillId="0" borderId="0" xfId="0" applyNumberFormat="1" applyFont="1" applyFill="1" applyAlignment="1" applyProtection="1">
      <alignment horizontal="left"/>
    </xf>
    <xf numFmtId="44" fontId="9" fillId="0" borderId="2" xfId="0" applyNumberFormat="1" applyFont="1" applyFill="1" applyBorder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44" fontId="7" fillId="0" borderId="0" xfId="1" applyNumberFormat="1" applyFont="1" applyFill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8" fillId="3" borderId="3" xfId="0" applyFont="1" applyFill="1" applyBorder="1" applyProtection="1"/>
    <xf numFmtId="0" fontId="8" fillId="3" borderId="4" xfId="0" applyFont="1" applyFill="1" applyBorder="1" applyAlignment="1" applyProtection="1">
      <alignment horizontal="left"/>
    </xf>
    <xf numFmtId="0" fontId="8" fillId="3" borderId="4" xfId="0" applyFont="1" applyFill="1" applyBorder="1" applyProtection="1"/>
    <xf numFmtId="0" fontId="8" fillId="3" borderId="5" xfId="0" applyFont="1" applyFill="1" applyBorder="1" applyAlignment="1" applyProtection="1">
      <alignment horizontal="left"/>
    </xf>
    <xf numFmtId="0" fontId="8" fillId="3" borderId="6" xfId="0" applyFont="1" applyFill="1" applyBorder="1" applyProtection="1"/>
    <xf numFmtId="0" fontId="8" fillId="3" borderId="0" xfId="0" applyFont="1" applyFill="1" applyBorder="1" applyProtection="1"/>
    <xf numFmtId="0" fontId="8" fillId="3" borderId="7" xfId="0" applyFont="1" applyFill="1" applyBorder="1" applyProtection="1"/>
    <xf numFmtId="0" fontId="0" fillId="0" borderId="0" xfId="0" applyFill="1" applyBorder="1" applyProtection="1"/>
    <xf numFmtId="171" fontId="3" fillId="0" borderId="0" xfId="1" applyNumberFormat="1" applyFont="1" applyBorder="1" applyAlignment="1" applyProtection="1">
      <alignment horizontal="right"/>
      <protection hidden="1"/>
    </xf>
    <xf numFmtId="1" fontId="3" fillId="0" borderId="0" xfId="0" applyNumberFormat="1" applyFont="1" applyBorder="1" applyAlignment="1" applyProtection="1">
      <alignment horizontal="right"/>
      <protection locked="0"/>
    </xf>
    <xf numFmtId="170" fontId="3" fillId="0" borderId="0" xfId="1" applyNumberFormat="1" applyFont="1" applyBorder="1" applyAlignment="1" applyProtection="1">
      <alignment horizontal="right"/>
      <protection hidden="1"/>
    </xf>
    <xf numFmtId="171" fontId="0" fillId="0" borderId="0" xfId="0" applyNumberFormat="1" applyBorder="1"/>
    <xf numFmtId="0" fontId="19" fillId="0" borderId="0" xfId="0" applyFont="1"/>
    <xf numFmtId="165" fontId="20" fillId="0" borderId="0" xfId="1" applyNumberFormat="1" applyFont="1" applyBorder="1" applyAlignment="1" applyProtection="1">
      <alignment horizontal="right"/>
      <protection hidden="1"/>
    </xf>
    <xf numFmtId="0" fontId="19" fillId="0" borderId="0" xfId="0" applyFont="1" applyBorder="1"/>
    <xf numFmtId="0" fontId="22" fillId="0" borderId="0" xfId="0" applyFont="1" applyAlignment="1" applyProtection="1">
      <alignment horizontal="center" vertical="center"/>
    </xf>
    <xf numFmtId="0" fontId="0" fillId="0" borderId="0" xfId="0" applyAlignment="1"/>
    <xf numFmtId="0" fontId="23" fillId="0" borderId="0" xfId="0" applyFont="1" applyAlignment="1"/>
    <xf numFmtId="0" fontId="24" fillId="0" borderId="0" xfId="0" applyFont="1" applyFill="1" applyAlignment="1" applyProtection="1">
      <alignment horizontal="left"/>
    </xf>
    <xf numFmtId="0" fontId="11" fillId="0" borderId="0" xfId="0" applyFont="1" applyAlignment="1" applyProtection="1">
      <alignment horizontal="right"/>
    </xf>
    <xf numFmtId="0" fontId="26" fillId="0" borderId="0" xfId="0" applyFont="1" applyFill="1" applyBorder="1"/>
    <xf numFmtId="0" fontId="27" fillId="0" borderId="0" xfId="0" applyFont="1" applyBorder="1" applyAlignment="1">
      <alignment vertical="top" wrapText="1"/>
    </xf>
    <xf numFmtId="0" fontId="0" fillId="0" borderId="0" xfId="0" applyFill="1" applyBorder="1"/>
    <xf numFmtId="0" fontId="18" fillId="0" borderId="8" xfId="0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center" vertical="center" wrapText="1" shrinkToFit="1"/>
    </xf>
    <xf numFmtId="0" fontId="18" fillId="0" borderId="8" xfId="0" applyFont="1" applyFill="1" applyBorder="1" applyAlignment="1" applyProtection="1">
      <alignment horizontal="center" vertical="center" shrinkToFit="1"/>
    </xf>
    <xf numFmtId="0" fontId="11" fillId="0" borderId="8" xfId="0" applyFont="1" applyBorder="1" applyAlignment="1" applyProtection="1">
      <alignment horizontal="center" vertical="top" shrinkToFit="1"/>
      <protection locked="0"/>
    </xf>
    <xf numFmtId="3" fontId="11" fillId="0" borderId="8" xfId="0" applyNumberFormat="1" applyFont="1" applyBorder="1" applyAlignment="1" applyProtection="1">
      <alignment horizontal="center" vertical="top" shrinkToFit="1"/>
      <protection locked="0"/>
    </xf>
    <xf numFmtId="0" fontId="11" fillId="0" borderId="8" xfId="0" applyNumberFormat="1" applyFont="1" applyBorder="1" applyAlignment="1" applyProtection="1">
      <alignment horizontal="center" vertical="top" shrinkToFit="1"/>
      <protection locked="0"/>
    </xf>
    <xf numFmtId="0" fontId="11" fillId="0" borderId="8" xfId="0" applyFont="1" applyBorder="1" applyAlignment="1" applyProtection="1">
      <alignment horizontal="center" vertical="top"/>
      <protection locked="0"/>
    </xf>
    <xf numFmtId="164" fontId="11" fillId="0" borderId="8" xfId="0" applyNumberFormat="1" applyFont="1" applyBorder="1" applyAlignment="1" applyProtection="1">
      <alignment horizontal="center" vertical="top"/>
      <protection locked="0"/>
    </xf>
    <xf numFmtId="164" fontId="11" fillId="0" borderId="8" xfId="0" applyNumberFormat="1" applyFont="1" applyBorder="1" applyAlignment="1" applyProtection="1">
      <alignment horizontal="center" vertical="top" shrinkToFit="1"/>
      <protection locked="0"/>
    </xf>
    <xf numFmtId="0" fontId="11" fillId="0" borderId="8" xfId="0" applyFont="1" applyBorder="1" applyAlignment="1" applyProtection="1">
      <alignment horizontal="center"/>
    </xf>
    <xf numFmtId="0" fontId="11" fillId="0" borderId="8" xfId="0" applyFont="1" applyBorder="1" applyAlignment="1" applyProtection="1">
      <alignment horizontal="center"/>
      <protection locked="0"/>
    </xf>
    <xf numFmtId="3" fontId="11" fillId="0" borderId="8" xfId="0" applyNumberFormat="1" applyFont="1" applyBorder="1" applyAlignment="1" applyProtection="1">
      <alignment horizontal="center" vertical="top"/>
      <protection locked="0"/>
    </xf>
    <xf numFmtId="1" fontId="11" fillId="0" borderId="8" xfId="0" applyNumberFormat="1" applyFont="1" applyBorder="1" applyAlignment="1" applyProtection="1">
      <alignment horizontal="center" vertical="top" shrinkToFit="1"/>
    </xf>
    <xf numFmtId="168" fontId="11" fillId="0" borderId="8" xfId="0" applyNumberFormat="1" applyFont="1" applyBorder="1" applyAlignment="1" applyProtection="1">
      <alignment horizontal="center" vertical="top"/>
      <protection locked="0"/>
    </xf>
    <xf numFmtId="168" fontId="11" fillId="0" borderId="8" xfId="0" applyNumberFormat="1" applyFont="1" applyBorder="1" applyAlignment="1" applyProtection="1">
      <alignment horizontal="center" vertical="top" shrinkToFit="1"/>
      <protection locked="0"/>
    </xf>
    <xf numFmtId="1" fontId="11" fillId="0" borderId="8" xfId="0" applyNumberFormat="1" applyFont="1" applyBorder="1" applyAlignment="1" applyProtection="1">
      <alignment horizontal="center" vertical="top"/>
      <protection locked="0"/>
    </xf>
    <xf numFmtId="1" fontId="11" fillId="0" borderId="8" xfId="0" applyNumberFormat="1" applyFont="1" applyBorder="1" applyAlignment="1" applyProtection="1">
      <alignment horizontal="center" vertical="top" shrinkToFit="1"/>
      <protection locked="0"/>
    </xf>
    <xf numFmtId="168" fontId="11" fillId="0" borderId="8" xfId="0" applyNumberFormat="1" applyFont="1" applyBorder="1" applyAlignment="1" applyProtection="1">
      <alignment horizontal="center" vertical="top" shrinkToFit="1"/>
    </xf>
    <xf numFmtId="2" fontId="11" fillId="0" borderId="8" xfId="0" applyNumberFormat="1" applyFont="1" applyBorder="1" applyAlignment="1" applyProtection="1">
      <alignment horizontal="center" vertical="top" shrinkToFit="1"/>
      <protection locked="0"/>
    </xf>
    <xf numFmtId="169" fontId="11" fillId="0" borderId="8" xfId="0" applyNumberFormat="1" applyFont="1" applyBorder="1" applyAlignment="1" applyProtection="1">
      <alignment horizontal="center" vertical="top"/>
    </xf>
    <xf numFmtId="0" fontId="11" fillId="2" borderId="9" xfId="0" applyFont="1" applyFill="1" applyBorder="1" applyProtection="1"/>
    <xf numFmtId="0" fontId="0" fillId="0" borderId="0" xfId="0" applyBorder="1" applyAlignment="1" applyProtection="1">
      <alignment horizontal="center" vertical="center" wrapText="1"/>
    </xf>
    <xf numFmtId="0" fontId="11" fillId="0" borderId="0" xfId="0" applyFont="1" applyFill="1" applyBorder="1" applyProtection="1"/>
    <xf numFmtId="169" fontId="11" fillId="0" borderId="0" xfId="0" applyNumberFormat="1" applyFont="1" applyBorder="1" applyAlignment="1" applyProtection="1">
      <alignment horizontal="center" vertical="top"/>
    </xf>
    <xf numFmtId="0" fontId="12" fillId="0" borderId="8" xfId="0" applyFont="1" applyFill="1" applyBorder="1" applyAlignment="1" applyProtection="1">
      <alignment horizontal="center" shrinkToFit="1"/>
      <protection locked="0"/>
    </xf>
    <xf numFmtId="0" fontId="12" fillId="0" borderId="8" xfId="0" applyFont="1" applyFill="1" applyBorder="1" applyAlignment="1" applyProtection="1">
      <alignment horizontal="center" shrinkToFit="1"/>
    </xf>
    <xf numFmtId="0" fontId="11" fillId="0" borderId="8" xfId="0" applyNumberFormat="1" applyFont="1" applyBorder="1" applyAlignment="1" applyProtection="1">
      <alignment horizontal="center" vertical="top"/>
    </xf>
    <xf numFmtId="0" fontId="0" fillId="0" borderId="0" xfId="0" applyFill="1" applyBorder="1" applyAlignment="1" applyProtection="1">
      <alignment horizontal="right"/>
    </xf>
    <xf numFmtId="0" fontId="12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shrinkToFit="1"/>
    </xf>
    <xf numFmtId="0" fontId="9" fillId="0" borderId="10" xfId="0" applyFont="1" applyBorder="1" applyAlignment="1" applyProtection="1"/>
    <xf numFmtId="174" fontId="2" fillId="0" borderId="8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Protection="1"/>
    <xf numFmtId="0" fontId="0" fillId="0" borderId="12" xfId="0" applyBorder="1" applyProtection="1"/>
    <xf numFmtId="0" fontId="12" fillId="2" borderId="13" xfId="0" applyFont="1" applyFill="1" applyBorder="1" applyAlignment="1" applyProtection="1">
      <alignment horizontal="right"/>
    </xf>
    <xf numFmtId="0" fontId="12" fillId="2" borderId="14" xfId="0" applyFont="1" applyFill="1" applyBorder="1" applyAlignment="1" applyProtection="1">
      <alignment horizontal="right"/>
    </xf>
    <xf numFmtId="0" fontId="12" fillId="2" borderId="15" xfId="0" applyFont="1" applyFill="1" applyBorder="1" applyAlignment="1" applyProtection="1">
      <alignment horizontal="right"/>
    </xf>
    <xf numFmtId="0" fontId="12" fillId="2" borderId="8" xfId="0" applyFont="1" applyFill="1" applyBorder="1" applyAlignment="1" applyProtection="1">
      <alignment horizontal="right"/>
    </xf>
    <xf numFmtId="0" fontId="11" fillId="0" borderId="8" xfId="0" applyFont="1" applyBorder="1" applyAlignment="1" applyProtection="1">
      <alignment vertical="top"/>
      <protection locked="0"/>
    </xf>
    <xf numFmtId="0" fontId="12" fillId="2" borderId="14" xfId="0" applyFont="1" applyFill="1" applyBorder="1" applyAlignment="1" applyProtection="1">
      <alignment horizontal="right" vertical="center"/>
    </xf>
    <xf numFmtId="0" fontId="11" fillId="0" borderId="16" xfId="0" applyFont="1" applyFill="1" applyBorder="1" applyProtection="1"/>
    <xf numFmtId="0" fontId="11" fillId="0" borderId="17" xfId="0" applyFont="1" applyFill="1" applyBorder="1" applyProtection="1"/>
    <xf numFmtId="0" fontId="12" fillId="0" borderId="8" xfId="0" applyFont="1" applyFill="1" applyBorder="1" applyProtection="1"/>
    <xf numFmtId="0" fontId="12" fillId="0" borderId="0" xfId="0" applyFont="1" applyBorder="1"/>
    <xf numFmtId="174" fontId="0" fillId="0" borderId="0" xfId="0" applyNumberFormat="1" applyBorder="1"/>
    <xf numFmtId="41" fontId="3" fillId="0" borderId="2" xfId="0" applyNumberFormat="1" applyFont="1" applyFill="1" applyBorder="1" applyAlignment="1" applyProtection="1">
      <alignment horizontal="right"/>
    </xf>
    <xf numFmtId="1" fontId="11" fillId="0" borderId="8" xfId="0" applyNumberFormat="1" applyFont="1" applyBorder="1" applyAlignment="1" applyProtection="1">
      <alignment horizontal="center" vertical="top"/>
      <protection hidden="1"/>
    </xf>
    <xf numFmtId="168" fontId="11" fillId="0" borderId="8" xfId="0" applyNumberFormat="1" applyFont="1" applyBorder="1" applyAlignment="1" applyProtection="1">
      <alignment horizontal="center" vertical="top" shrinkToFit="1"/>
      <protection hidden="1"/>
    </xf>
    <xf numFmtId="169" fontId="11" fillId="0" borderId="8" xfId="0" applyNumberFormat="1" applyFont="1" applyBorder="1" applyAlignment="1" applyProtection="1">
      <alignment horizontal="center" vertical="top"/>
      <protection hidden="1"/>
    </xf>
    <xf numFmtId="3" fontId="11" fillId="0" borderId="8" xfId="0" applyNumberFormat="1" applyFont="1" applyBorder="1" applyAlignment="1" applyProtection="1">
      <alignment horizontal="center" vertical="top" shrinkToFit="1"/>
      <protection hidden="1"/>
    </xf>
    <xf numFmtId="1" fontId="11" fillId="0" borderId="8" xfId="0" applyNumberFormat="1" applyFont="1" applyBorder="1" applyAlignment="1" applyProtection="1">
      <alignment horizontal="center" vertical="top" shrinkToFit="1"/>
      <protection hidden="1"/>
    </xf>
    <xf numFmtId="0" fontId="11" fillId="0" borderId="8" xfId="0" applyFont="1" applyBorder="1" applyAlignment="1" applyProtection="1">
      <alignment horizontal="center"/>
      <protection hidden="1"/>
    </xf>
    <xf numFmtId="0" fontId="11" fillId="0" borderId="8" xfId="0" applyNumberFormat="1" applyFont="1" applyBorder="1" applyAlignment="1" applyProtection="1">
      <alignment horizontal="center" vertical="top" shrinkToFit="1"/>
      <protection hidden="1"/>
    </xf>
    <xf numFmtId="2" fontId="11" fillId="0" borderId="8" xfId="0" applyNumberFormat="1" applyFont="1" applyBorder="1" applyAlignment="1" applyProtection="1">
      <alignment horizontal="center" vertical="top" shrinkToFit="1"/>
      <protection hidden="1"/>
    </xf>
    <xf numFmtId="0" fontId="11" fillId="0" borderId="8" xfId="0" applyNumberFormat="1" applyFont="1" applyBorder="1" applyAlignment="1" applyProtection="1">
      <alignment horizontal="center" vertical="top"/>
      <protection hidden="1"/>
    </xf>
    <xf numFmtId="0" fontId="31" fillId="0" borderId="0" xfId="0" applyFont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top"/>
      <protection locked="0"/>
    </xf>
    <xf numFmtId="0" fontId="0" fillId="0" borderId="8" xfId="0" applyFont="1" applyBorder="1" applyAlignment="1" applyProtection="1">
      <alignment horizontal="center" vertical="top" shrinkToFit="1"/>
      <protection locked="0"/>
    </xf>
    <xf numFmtId="3" fontId="0" fillId="0" borderId="8" xfId="0" applyNumberFormat="1" applyFont="1" applyBorder="1" applyAlignment="1" applyProtection="1">
      <alignment horizontal="center" vertical="top" shrinkToFit="1"/>
      <protection locked="0"/>
    </xf>
    <xf numFmtId="164" fontId="0" fillId="0" borderId="8" xfId="0" applyNumberFormat="1" applyFont="1" applyBorder="1" applyAlignment="1" applyProtection="1">
      <alignment horizontal="center" vertical="top"/>
      <protection locked="0"/>
    </xf>
    <xf numFmtId="164" fontId="0" fillId="0" borderId="8" xfId="0" applyNumberFormat="1" applyFont="1" applyBorder="1" applyAlignment="1" applyProtection="1">
      <alignment horizontal="center" vertical="top" shrinkToFi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 vertical="top" shrinkToFit="1"/>
      <protection hidden="1"/>
    </xf>
    <xf numFmtId="0" fontId="0" fillId="0" borderId="8" xfId="0" applyNumberFormat="1" applyFont="1" applyBorder="1" applyAlignment="1" applyProtection="1">
      <alignment horizontal="center" vertical="top" shrinkToFit="1"/>
      <protection hidden="1"/>
    </xf>
    <xf numFmtId="0" fontId="0" fillId="0" borderId="8" xfId="0" applyNumberFormat="1" applyFont="1" applyBorder="1" applyAlignment="1" applyProtection="1">
      <alignment horizontal="center" vertical="top"/>
    </xf>
    <xf numFmtId="3" fontId="0" fillId="0" borderId="8" xfId="0" applyNumberFormat="1" applyFont="1" applyBorder="1" applyAlignment="1" applyProtection="1">
      <alignment horizontal="center" vertical="top"/>
      <protection locked="0"/>
    </xf>
    <xf numFmtId="3" fontId="0" fillId="0" borderId="8" xfId="0" applyNumberFormat="1" applyFont="1" applyBorder="1" applyAlignment="1" applyProtection="1">
      <alignment horizontal="center" vertical="top" shrinkToFit="1"/>
      <protection hidden="1"/>
    </xf>
    <xf numFmtId="168" fontId="0" fillId="0" borderId="8" xfId="0" applyNumberFormat="1" applyFont="1" applyBorder="1" applyAlignment="1" applyProtection="1">
      <alignment horizontal="center" vertical="top" shrinkToFit="1"/>
      <protection hidden="1"/>
    </xf>
    <xf numFmtId="0" fontId="9" fillId="0" borderId="0" xfId="0" applyFont="1" applyBorder="1" applyAlignment="1">
      <alignment horizontal="center"/>
    </xf>
    <xf numFmtId="0" fontId="12" fillId="2" borderId="13" xfId="0" applyFont="1" applyFill="1" applyBorder="1" applyAlignment="1" applyProtection="1">
      <alignment horizontal="right" vertical="center" wrapText="1"/>
    </xf>
    <xf numFmtId="0" fontId="12" fillId="2" borderId="14" xfId="0" applyFont="1" applyFill="1" applyBorder="1" applyAlignment="1" applyProtection="1">
      <alignment horizontal="right" vertical="center"/>
    </xf>
    <xf numFmtId="0" fontId="12" fillId="2" borderId="14" xfId="0" applyFont="1" applyFill="1" applyBorder="1" applyAlignment="1" applyProtection="1">
      <alignment horizontal="right" vertical="center" wrapText="1"/>
    </xf>
    <xf numFmtId="0" fontId="12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167" fontId="12" fillId="0" borderId="17" xfId="0" applyNumberFormat="1" applyFont="1" applyBorder="1" applyAlignment="1" applyProtection="1">
      <alignment horizontal="center" vertical="center"/>
      <protection locked="0"/>
    </xf>
    <xf numFmtId="167" fontId="12" fillId="0" borderId="13" xfId="0" applyNumberFormat="1" applyFont="1" applyBorder="1" applyAlignment="1" applyProtection="1">
      <alignment horizontal="center" vertical="center"/>
      <protection locked="0"/>
    </xf>
    <xf numFmtId="167" fontId="12" fillId="0" borderId="10" xfId="0" applyNumberFormat="1" applyFont="1" applyBorder="1" applyAlignment="1" applyProtection="1">
      <alignment horizontal="center" vertical="center"/>
      <protection locked="0"/>
    </xf>
    <xf numFmtId="0" fontId="30" fillId="0" borderId="16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right" shrinkToFit="1"/>
    </xf>
    <xf numFmtId="0" fontId="12" fillId="2" borderId="15" xfId="0" applyFont="1" applyFill="1" applyBorder="1" applyAlignment="1" applyProtection="1">
      <alignment horizontal="right" shrinkToFit="1"/>
    </xf>
    <xf numFmtId="0" fontId="17" fillId="0" borderId="9" xfId="0" applyNumberFormat="1" applyFont="1" applyBorder="1" applyAlignment="1" applyProtection="1">
      <alignment horizontal="center" vertical="center"/>
      <protection locked="0"/>
    </xf>
    <xf numFmtId="0" fontId="17" fillId="0" borderId="8" xfId="0" applyNumberFormat="1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vertical="top" wrapText="1"/>
      <protection locked="0"/>
    </xf>
    <xf numFmtId="0" fontId="12" fillId="0" borderId="0" xfId="0" applyFont="1" applyBorder="1" applyAlignment="1" applyProtection="1">
      <alignment vertical="top" wrapText="1"/>
      <protection locked="0"/>
    </xf>
    <xf numFmtId="0" fontId="12" fillId="0" borderId="12" xfId="0" applyFont="1" applyBorder="1" applyAlignment="1" applyProtection="1">
      <alignment vertical="top" wrapText="1"/>
      <protection locked="0"/>
    </xf>
    <xf numFmtId="0" fontId="12" fillId="0" borderId="19" xfId="0" applyFont="1" applyBorder="1" applyAlignment="1" applyProtection="1">
      <alignment vertical="top" wrapText="1"/>
      <protection locked="0"/>
    </xf>
    <xf numFmtId="0" fontId="12" fillId="0" borderId="20" xfId="0" applyFont="1" applyBorder="1" applyAlignment="1" applyProtection="1">
      <alignment vertical="top" wrapText="1"/>
      <protection locked="0"/>
    </xf>
    <xf numFmtId="0" fontId="12" fillId="0" borderId="21" xfId="0" applyFont="1" applyBorder="1" applyAlignment="1" applyProtection="1">
      <alignment vertical="top" wrapText="1"/>
      <protection locked="0"/>
    </xf>
    <xf numFmtId="0" fontId="12" fillId="0" borderId="8" xfId="0" applyFont="1" applyBorder="1" applyAlignment="1" applyProtection="1">
      <alignment horizontal="center" vertical="center" textRotation="90" wrapText="1"/>
    </xf>
    <xf numFmtId="0" fontId="29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shrinkToFit="1"/>
    </xf>
    <xf numFmtId="0" fontId="0" fillId="0" borderId="1" xfId="0" applyBorder="1" applyAlignment="1" applyProtection="1">
      <alignment shrinkToFit="1"/>
    </xf>
    <xf numFmtId="0" fontId="0" fillId="0" borderId="9" xfId="0" applyBorder="1" applyAlignment="1" applyProtection="1">
      <alignment shrinkToFit="1"/>
    </xf>
    <xf numFmtId="0" fontId="12" fillId="2" borderId="13" xfId="0" applyFont="1" applyFill="1" applyBorder="1" applyAlignment="1" applyProtection="1">
      <alignment horizontal="right" shrinkToFit="1"/>
    </xf>
    <xf numFmtId="0" fontId="27" fillId="0" borderId="18" xfId="0" applyFont="1" applyBorder="1" applyAlignment="1" applyProtection="1">
      <alignment horizontal="center"/>
    </xf>
    <xf numFmtId="0" fontId="27" fillId="0" borderId="1" xfId="0" applyFont="1" applyBorder="1" applyAlignment="1" applyProtection="1">
      <alignment horizontal="center"/>
    </xf>
    <xf numFmtId="0" fontId="27" fillId="0" borderId="9" xfId="0" applyFont="1" applyBorder="1" applyAlignment="1" applyProtection="1">
      <alignment horizontal="center"/>
    </xf>
    <xf numFmtId="167" fontId="12" fillId="0" borderId="9" xfId="0" applyNumberFormat="1" applyFont="1" applyBorder="1" applyAlignment="1" applyProtection="1">
      <alignment horizontal="center" vertical="center"/>
      <protection locked="0"/>
    </xf>
    <xf numFmtId="167" fontId="12" fillId="0" borderId="8" xfId="0" applyNumberFormat="1" applyFont="1" applyBorder="1" applyAlignment="1" applyProtection="1">
      <alignment horizontal="center" vertical="center"/>
      <protection locked="0"/>
    </xf>
    <xf numFmtId="167" fontId="12" fillId="0" borderId="18" xfId="0" applyNumberFormat="1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top"/>
      <protection locked="0"/>
    </xf>
    <xf numFmtId="0" fontId="11" fillId="0" borderId="0" xfId="0" applyFont="1" applyBorder="1" applyAlignment="1" applyProtection="1">
      <alignment horizontal="center" vertical="top"/>
      <protection locked="0"/>
    </xf>
    <xf numFmtId="0" fontId="11" fillId="0" borderId="12" xfId="0" applyFont="1" applyBorder="1" applyAlignment="1" applyProtection="1">
      <alignment horizontal="center" vertical="top"/>
      <protection locked="0"/>
    </xf>
    <xf numFmtId="0" fontId="11" fillId="0" borderId="20" xfId="0" applyFont="1" applyBorder="1" applyAlignment="1" applyProtection="1">
      <alignment horizontal="center" vertical="top"/>
      <protection locked="0"/>
    </xf>
    <xf numFmtId="0" fontId="11" fillId="0" borderId="21" xfId="0" applyFont="1" applyBorder="1" applyAlignment="1" applyProtection="1">
      <alignment horizontal="center" vertical="top"/>
      <protection locked="0"/>
    </xf>
    <xf numFmtId="0" fontId="12" fillId="0" borderId="0" xfId="0" applyFont="1" applyBorder="1" applyAlignment="1" applyProtection="1">
      <alignment vertical="top" wrapText="1"/>
    </xf>
    <xf numFmtId="0" fontId="0" fillId="0" borderId="0" xfId="0" applyBorder="1" applyAlignment="1" applyProtection="1">
      <alignment vertical="top"/>
    </xf>
    <xf numFmtId="0" fontId="13" fillId="0" borderId="0" xfId="0" applyFont="1" applyAlignment="1" applyProtection="1">
      <alignment horizontal="center" vertical="center"/>
    </xf>
    <xf numFmtId="0" fontId="11" fillId="0" borderId="0" xfId="0" applyNumberFormat="1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25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6" fillId="0" borderId="0" xfId="0" applyFont="1" applyFill="1" applyAlignment="1" applyProtection="1">
      <alignment horizontal="left"/>
    </xf>
    <xf numFmtId="7" fontId="10" fillId="0" borderId="0" xfId="1" applyNumberFormat="1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</cellXfs>
  <cellStyles count="2">
    <cellStyle name="Currency" xfId="1" builtinId="4"/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Insert Cost per year</a:t>
            </a:r>
          </a:p>
        </c:rich>
      </c:tx>
      <c:layout>
        <c:manualLayout>
          <c:xMode val="edge"/>
          <c:yMode val="edge"/>
          <c:x val="0.27855643044619399"/>
          <c:y val="2.2930032578612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28276207501101"/>
          <c:y val="0.35923656259096998"/>
          <c:w val="0.769346356123216"/>
          <c:h val="0.45095653601845098"/>
        </c:manualLayout>
      </c:layout>
      <c:barChart>
        <c:barDir val="col"/>
        <c:grouping val="clustered"/>
        <c:varyColors val="0"/>
        <c:ser>
          <c:idx val="0"/>
          <c:order val="0"/>
          <c:tx>
            <c:v>Competitor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Test'!$E$24</c:f>
              <c:numCache>
                <c:formatCode>_("$"* #,##0.00_);_("$"* \(#,##0.00\);_("$"* "-"??_);_(@_)</c:formatCode>
                <c:ptCount val="1"/>
                <c:pt idx="0">
                  <c:v>33750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6D-4072-B211-3261F91E6A2D}"/>
            </c:ext>
          </c:extLst>
        </c:ser>
        <c:ser>
          <c:idx val="1"/>
          <c:order val="1"/>
          <c:tx>
            <c:v>Toshiba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Test'!$F$24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486D-4072-B211-3261F91E6A2D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Test'!$G$24</c:f>
              <c:numCache>
                <c:formatCode>_("$"* #,##0.00_);_("$"* \(#,##0.00\);_("$"* "-"??_);_(@_)</c:formatCode>
                <c:ptCount val="1"/>
                <c:pt idx="0">
                  <c:v>9593.0232558139542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6D-4072-B211-3261F91E6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1043912"/>
        <c:axId val="2091037544"/>
      </c:barChart>
      <c:catAx>
        <c:axId val="20910439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   Competitor                KORLOY</a:t>
                </a:r>
              </a:p>
            </c:rich>
          </c:tx>
          <c:layout>
            <c:manualLayout>
              <c:xMode val="edge"/>
              <c:yMode val="edge"/>
              <c:x val="0.27855643044619399"/>
              <c:y val="0.83694475933698997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91037544"/>
        <c:crosses val="autoZero"/>
        <c:auto val="1"/>
        <c:lblAlgn val="ctr"/>
        <c:lblOffset val="100"/>
        <c:noMultiLvlLbl val="0"/>
      </c:catAx>
      <c:valAx>
        <c:axId val="2091037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1043912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DownTime Cost</a:t>
            </a:r>
          </a:p>
        </c:rich>
      </c:tx>
      <c:layout>
        <c:manualLayout>
          <c:xMode val="edge"/>
          <c:yMode val="edge"/>
          <c:x val="0.34864296774618703"/>
          <c:y val="4.16145279137404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40083507306901"/>
          <c:y val="0.30643278310600103"/>
          <c:w val="0.79749478079331904"/>
          <c:h val="0.465323855827632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Test'!$E$41</c:f>
              <c:numCache>
                <c:formatCode>_("$"* #,##0.00_);_("$"* \(#,##0.00\);_("$"* "-"??_);_(@_)</c:formatCode>
                <c:ptCount val="1"/>
                <c:pt idx="0">
                  <c:v>203.125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8-49DE-AFC7-A9A5AA7378D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Test'!$F$41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A38-49DE-AFC7-A9A5AA7378DE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Test'!$G$41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38-49DE-AFC7-A9A5AA737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418408"/>
        <c:axId val="2064424232"/>
      </c:barChart>
      <c:catAx>
        <c:axId val="20644184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Competitor                 Korloy</a:t>
                </a:r>
              </a:p>
            </c:rich>
          </c:tx>
          <c:layout>
            <c:manualLayout>
              <c:xMode val="edge"/>
              <c:yMode val="edge"/>
              <c:x val="0.30688937941334699"/>
              <c:y val="0.80958785557210799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64424232"/>
        <c:crosses val="autoZero"/>
        <c:auto val="1"/>
        <c:lblAlgn val="ctr"/>
        <c:lblOffset val="100"/>
        <c:noMultiLvlLbl val="0"/>
      </c:catAx>
      <c:valAx>
        <c:axId val="2064424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4418408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Cycle-Time Savings</a:t>
            </a:r>
          </a:p>
        </c:rich>
      </c:tx>
      <c:layout>
        <c:manualLayout>
          <c:xMode val="edge"/>
          <c:yMode val="edge"/>
          <c:x val="0.32815958005249302"/>
          <c:y val="3.6014344360800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86252771618601"/>
          <c:y val="0.28451447261984297"/>
          <c:w val="0.79379157427937896"/>
          <c:h val="0.489797066788590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Test'!$E$53</c:f>
              <c:numCache>
                <c:formatCode>_("$"* #,##0.00_);_("$"* \(#,##0.00\);_("$"* "-"??_);_(@_)</c:formatCode>
                <c:ptCount val="1"/>
                <c:pt idx="0">
                  <c:v>121875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4-4D28-87BC-DF185C6B5EF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Test'!$F$53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EC4-4D28-87BC-DF185C6B5EF9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Test'!$G$53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C4-4D28-87BC-DF185C6B5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460504"/>
        <c:axId val="2064466328"/>
      </c:barChart>
      <c:catAx>
        <c:axId val="20644605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  Competitor               Korloy</a:t>
                </a:r>
              </a:p>
            </c:rich>
          </c:tx>
          <c:layout>
            <c:manualLayout>
              <c:xMode val="edge"/>
              <c:yMode val="edge"/>
              <c:x val="0.272727209098863"/>
              <c:y val="0.81032601694019002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64466328"/>
        <c:crosses val="autoZero"/>
        <c:auto val="1"/>
        <c:lblAlgn val="ctr"/>
        <c:lblOffset val="100"/>
        <c:noMultiLvlLbl val="0"/>
      </c:catAx>
      <c:valAx>
        <c:axId val="2064466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4460504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Estimated Annual Cost</a:t>
            </a:r>
          </a:p>
        </c:rich>
      </c:tx>
      <c:layout>
        <c:manualLayout>
          <c:xMode val="edge"/>
          <c:yMode val="edge"/>
          <c:x val="0.31228390201224798"/>
          <c:y val="3.5672165066957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568739072094"/>
          <c:y val="0.23900229917090501"/>
          <c:w val="0.80985646322124205"/>
          <c:h val="0.560050163728836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Test'!$E$55</c:f>
              <c:numCache>
                <c:formatCode>_("$"* #,##0.00_);_("$"* \(#,##0.00\);_("$"* "-"??_);_(@_)</c:formatCode>
                <c:ptCount val="1"/>
                <c:pt idx="0">
                  <c:v>155828.125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A-40F7-BA31-FFE8767F456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Test'!$F$55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996A-40F7-BA31-FFE8767F456F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Test'!$G$55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6A-40F7-BA31-FFE8767F4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502600"/>
        <c:axId val="2064508424"/>
      </c:barChart>
      <c:catAx>
        <c:axId val="20645026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Competitor                  Korloy</a:t>
                </a:r>
              </a:p>
            </c:rich>
          </c:tx>
          <c:layout>
            <c:manualLayout>
              <c:xMode val="edge"/>
              <c:yMode val="edge"/>
              <c:x val="0.30187445319335099"/>
              <c:y val="0.83829147269000204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64508424"/>
        <c:crosses val="autoZero"/>
        <c:auto val="1"/>
        <c:lblAlgn val="ctr"/>
        <c:lblOffset val="100"/>
        <c:noMultiLvlLbl val="0"/>
      </c:catAx>
      <c:valAx>
        <c:axId val="2064508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4502600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DownTime Cost</a:t>
            </a:r>
          </a:p>
        </c:rich>
      </c:tx>
      <c:layout>
        <c:manualLayout>
          <c:xMode val="edge"/>
          <c:yMode val="edge"/>
          <c:x val="0.34864296774618703"/>
          <c:y val="4.16145279137404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48851774530301"/>
          <c:y val="0.32156526622234699"/>
          <c:w val="0.803757828810021"/>
          <c:h val="0.503155063618496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Test'!$E$38</c:f>
              <c:numCache>
                <c:formatCode>_("$"* #,##0.00_);_("$"* \(#,##0.00\);_("$"* "-"??_);_(@_)</c:formatCode>
                <c:ptCount val="1"/>
                <c:pt idx="0">
                  <c:v>203.125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E-4AE5-A90A-E72BD5C85E1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Test'!$F$38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3FAE-4AE5-A90A-E72BD5C85E1C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Test'!$G$38</c:f>
              <c:numCache>
                <c:formatCode>_("$"* #,##0.00_);_("$"* \(#,##0.00\);_("$"* "-"??_);_(@_)</c:formatCode>
                <c:ptCount val="1"/>
                <c:pt idx="0">
                  <c:v>94.476744186046517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AE-4AE5-A90A-E72BD5C85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1698152"/>
        <c:axId val="2091703448"/>
      </c:barChart>
      <c:catAx>
        <c:axId val="209169815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Competitor                   KORLOY</a:t>
                </a:r>
              </a:p>
            </c:rich>
          </c:tx>
          <c:layout>
            <c:manualLayout>
              <c:xMode val="edge"/>
              <c:yMode val="edge"/>
              <c:x val="0.302714064507627"/>
              <c:y val="0.862551505386151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91703448"/>
        <c:crosses val="autoZero"/>
        <c:auto val="1"/>
        <c:lblAlgn val="ctr"/>
        <c:lblOffset val="100"/>
        <c:noMultiLvlLbl val="0"/>
      </c:catAx>
      <c:valAx>
        <c:axId val="2091703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1698152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Cycle-Time Savings</a:t>
            </a:r>
          </a:p>
        </c:rich>
      </c:tx>
      <c:layout>
        <c:manualLayout>
          <c:xMode val="edge"/>
          <c:yMode val="edge"/>
          <c:x val="0.32815958005249302"/>
          <c:y val="3.6014344360800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86252771618601"/>
          <c:y val="0.30252171772236502"/>
          <c:w val="0.79379157427937896"/>
          <c:h val="0.525811556993634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Test'!$E$50</c:f>
              <c:numCache>
                <c:formatCode>_("$"* #,##0.00_);_("$"* \(#,##0.00\);_("$"* "-"??_);_(@_)</c:formatCode>
                <c:ptCount val="1"/>
                <c:pt idx="0">
                  <c:v>121875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9-415D-9EEF-A9CCFC314C7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Test'!$F$50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ED69-415D-9EEF-A9CCFC314C71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Test'!$G$50</c:f>
              <c:numCache>
                <c:formatCode>_("$"* #,##0.00_);_("$"* \(#,##0.00\);_("$"* "-"??_);_(@_)</c:formatCode>
                <c:ptCount val="1"/>
                <c:pt idx="0">
                  <c:v>40625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69-415D-9EEF-A9CCFC314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1637720"/>
        <c:axId val="2071928232"/>
      </c:barChart>
      <c:catAx>
        <c:axId val="20916377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    Competitor       KORLOY</a:t>
                </a:r>
              </a:p>
            </c:rich>
          </c:tx>
          <c:layout>
            <c:manualLayout>
              <c:xMode val="edge"/>
              <c:yMode val="edge"/>
              <c:x val="0.29490020414114898"/>
              <c:y val="0.86434772576504904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71928232"/>
        <c:crosses val="autoZero"/>
        <c:auto val="1"/>
        <c:lblAlgn val="ctr"/>
        <c:lblOffset val="100"/>
        <c:noMultiLvlLbl val="0"/>
      </c:catAx>
      <c:valAx>
        <c:axId val="2071928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1637720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Estimated Annual Cost</a:t>
            </a:r>
          </a:p>
        </c:rich>
      </c:tx>
      <c:layout>
        <c:manualLayout>
          <c:xMode val="edge"/>
          <c:yMode val="edge"/>
          <c:x val="0.31228390201224798"/>
          <c:y val="3.5672165066957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568739072094"/>
          <c:y val="0.23900229917090501"/>
          <c:w val="0.82026592932948394"/>
          <c:h val="0.560050163728836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Test'!$E$52</c:f>
              <c:numCache>
                <c:formatCode>_("$"* #,##0.00_);_("$"* \(#,##0.00\);_("$"* "-"??_);_(@_)</c:formatCode>
                <c:ptCount val="1"/>
                <c:pt idx="0">
                  <c:v>155828.125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5-4184-8B19-3647D5F9235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Test'!$F$52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98D5-4184-8B19-3647D5F9235D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1st Test'!$G$52</c:f>
              <c:numCache>
                <c:formatCode>_("$"* #,##0.00_);_("$"* \(#,##0.00\);_("$"* "-"??_);_(@_)</c:formatCode>
                <c:ptCount val="1"/>
                <c:pt idx="0">
                  <c:v>50312.5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D5-4184-8B19-3647D5F92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0934984"/>
        <c:axId val="2090933512"/>
      </c:barChart>
      <c:catAx>
        <c:axId val="20909349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Competitor                KORLOY</a:t>
                </a:r>
              </a:p>
            </c:rich>
          </c:tx>
          <c:layout>
            <c:manualLayout>
              <c:xMode val="edge"/>
              <c:yMode val="edge"/>
              <c:x val="0.31644772528433901"/>
              <c:y val="0.83829147269000204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90933512"/>
        <c:crosses val="autoZero"/>
        <c:auto val="1"/>
        <c:lblAlgn val="ctr"/>
        <c:lblOffset val="100"/>
        <c:noMultiLvlLbl val="0"/>
      </c:catAx>
      <c:valAx>
        <c:axId val="2090933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0934984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Insert Cost per year</a:t>
            </a:r>
          </a:p>
        </c:rich>
      </c:tx>
      <c:layout>
        <c:manualLayout>
          <c:xMode val="edge"/>
          <c:yMode val="edge"/>
          <c:x val="0.27855643044619399"/>
          <c:y val="2.2930032578612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28276207501101"/>
          <c:y val="0.35159323147201299"/>
          <c:w val="0.769346356123216"/>
          <c:h val="0.42802654266158102"/>
        </c:manualLayout>
      </c:layout>
      <c:barChart>
        <c:barDir val="col"/>
        <c:grouping val="clustered"/>
        <c:varyColors val="0"/>
        <c:ser>
          <c:idx val="0"/>
          <c:order val="0"/>
          <c:tx>
            <c:v>Competitor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Test'!$E$27</c:f>
              <c:numCache>
                <c:formatCode>_("$"* #,##0.00_);_("$"* \(#,##0.00\);_("$"* "-"??_);_(@_)</c:formatCode>
                <c:ptCount val="1"/>
                <c:pt idx="0">
                  <c:v>33750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FD-40CC-AFB1-604AF81B5D48}"/>
            </c:ext>
          </c:extLst>
        </c:ser>
        <c:ser>
          <c:idx val="1"/>
          <c:order val="1"/>
          <c:tx>
            <c:v>Toshiba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Test'!$F$27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75FD-40CC-AFB1-604AF81B5D48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Test'!$G$27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FD-40CC-AFB1-604AF81B5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6162728"/>
        <c:axId val="2046168696"/>
      </c:barChart>
      <c:catAx>
        <c:axId val="20461627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   Competitor                Korloy</a:t>
                </a:r>
              </a:p>
            </c:rich>
          </c:tx>
          <c:layout>
            <c:manualLayout>
              <c:xMode val="edge"/>
              <c:yMode val="edge"/>
              <c:x val="0.27855643044619399"/>
              <c:y val="0.80637151873525503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46168696"/>
        <c:crosses val="autoZero"/>
        <c:auto val="1"/>
        <c:lblAlgn val="ctr"/>
        <c:lblOffset val="100"/>
        <c:noMultiLvlLbl val="0"/>
      </c:catAx>
      <c:valAx>
        <c:axId val="2046168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6162728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Downtime Cost</a:t>
            </a:r>
          </a:p>
        </c:rich>
      </c:tx>
      <c:layout>
        <c:manualLayout>
          <c:xMode val="edge"/>
          <c:yMode val="edge"/>
          <c:x val="0.34864296774618703"/>
          <c:y val="4.16145279137404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48851774530301"/>
          <c:y val="0.317782145443261"/>
          <c:w val="0.803757828810021"/>
          <c:h val="0.48802258050215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Test'!$E$41</c:f>
              <c:numCache>
                <c:formatCode>_("$"* #,##0.00_);_("$"* \(#,##0.00\);_("$"* "-"??_);_(@_)</c:formatCode>
                <c:ptCount val="1"/>
                <c:pt idx="0">
                  <c:v>203.125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7-4BD9-B7A8-B67F47A5F66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Test'!$F$41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BF27-4BD9-B7A8-B67F47A5F669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Test'!$G$41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27-4BD9-B7A8-B67F47A5F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8424088"/>
        <c:axId val="2098429736"/>
      </c:barChart>
      <c:catAx>
        <c:axId val="20984240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Competitor                  Korloy</a:t>
                </a:r>
              </a:p>
            </c:rich>
          </c:tx>
          <c:layout>
            <c:manualLayout>
              <c:xMode val="edge"/>
              <c:yMode val="edge"/>
              <c:x val="0.30688937941334699"/>
              <c:y val="0.84363603198248904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98429736"/>
        <c:crosses val="autoZero"/>
        <c:auto val="1"/>
        <c:lblAlgn val="ctr"/>
        <c:lblOffset val="100"/>
        <c:noMultiLvlLbl val="0"/>
      </c:catAx>
      <c:valAx>
        <c:axId val="2098429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8424088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Cycle-Time Savings</a:t>
            </a:r>
          </a:p>
        </c:rich>
      </c:tx>
      <c:layout>
        <c:manualLayout>
          <c:xMode val="edge"/>
          <c:yMode val="edge"/>
          <c:x val="0.32815958005249302"/>
          <c:y val="3.6014344360800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86252771618601"/>
          <c:y val="0.298920268701861"/>
          <c:w val="0.78492239467849201"/>
          <c:h val="0.5006014138501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Test'!$E$53</c:f>
              <c:numCache>
                <c:formatCode>_("$"* #,##0.00_);_("$"* \(#,##0.00\);_("$"* "-"??_);_(@_)</c:formatCode>
                <c:ptCount val="1"/>
                <c:pt idx="0">
                  <c:v>121875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2B-4D67-819F-519282A5466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Test'!$F$53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4B2B-4D67-819F-519282A54661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Test'!$G$53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2B-4D67-819F-519282A54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8466008"/>
        <c:axId val="2098471832"/>
      </c:barChart>
      <c:catAx>
        <c:axId val="20984660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   Competitor              Korloy</a:t>
                </a:r>
              </a:p>
            </c:rich>
          </c:tx>
          <c:layout>
            <c:manualLayout>
              <c:xMode val="edge"/>
              <c:yMode val="edge"/>
              <c:x val="0.26829279673374201"/>
              <c:y val="0.83553632718987103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98471832"/>
        <c:crosses val="autoZero"/>
        <c:auto val="1"/>
        <c:lblAlgn val="ctr"/>
        <c:lblOffset val="100"/>
        <c:noMultiLvlLbl val="0"/>
      </c:catAx>
      <c:valAx>
        <c:axId val="2098471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8466008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Estimated Annual Cost</a:t>
            </a:r>
          </a:p>
        </c:rich>
      </c:tx>
      <c:layout>
        <c:manualLayout>
          <c:xMode val="edge"/>
          <c:yMode val="edge"/>
          <c:x val="0.31228390201224798"/>
          <c:y val="3.5672165066957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568739072094"/>
          <c:y val="0.23900229917090501"/>
          <c:w val="0.80985646322124205"/>
          <c:h val="0.560050163728836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Test'!$E$55</c:f>
              <c:numCache>
                <c:formatCode>_("$"* #,##0.00_);_("$"* \(#,##0.00\);_("$"* "-"??_);_(@_)</c:formatCode>
                <c:ptCount val="1"/>
                <c:pt idx="0">
                  <c:v>155828.125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E-4464-804D-BC7993E764D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Test'!$F$55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855E-4464-804D-BC7993E764DD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2nd Test'!$G$55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5E-4464-804D-BC7993E76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8508104"/>
        <c:axId val="2098513928"/>
      </c:barChart>
      <c:catAx>
        <c:axId val="20985081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Competitor                   Korloy</a:t>
                </a:r>
              </a:p>
            </c:rich>
          </c:tx>
          <c:layout>
            <c:manualLayout>
              <c:xMode val="edge"/>
              <c:yMode val="edge"/>
              <c:x val="0.29771062992126002"/>
              <c:y val="0.83829147269000204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98513928"/>
        <c:crosses val="autoZero"/>
        <c:auto val="1"/>
        <c:lblAlgn val="ctr"/>
        <c:lblOffset val="100"/>
        <c:noMultiLvlLbl val="0"/>
      </c:catAx>
      <c:valAx>
        <c:axId val="2098513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8508104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Insert Cost per year</a:t>
            </a:r>
          </a:p>
        </c:rich>
      </c:tx>
      <c:layout>
        <c:manualLayout>
          <c:xMode val="edge"/>
          <c:yMode val="edge"/>
          <c:x val="0.27855643044619399"/>
          <c:y val="2.2930032578612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28276207501101"/>
          <c:y val="0.32866323811514297"/>
          <c:w val="0.77818941768784999"/>
          <c:h val="0.42038321154262398"/>
        </c:manualLayout>
      </c:layout>
      <c:barChart>
        <c:barDir val="col"/>
        <c:grouping val="clustered"/>
        <c:varyColors val="0"/>
        <c:ser>
          <c:idx val="0"/>
          <c:order val="0"/>
          <c:tx>
            <c:v>Competitor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Test'!$E$27</c:f>
              <c:numCache>
                <c:formatCode>_("$"* #,##0.00_);_("$"* \(#,##0.00\);_("$"* "-"??_);_(@_)</c:formatCode>
                <c:ptCount val="1"/>
                <c:pt idx="0">
                  <c:v>33750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53-4885-81AA-4AD30131E97B}"/>
            </c:ext>
          </c:extLst>
        </c:ser>
        <c:ser>
          <c:idx val="1"/>
          <c:order val="1"/>
          <c:tx>
            <c:v>Toshiba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Test'!$F$27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5553-4885-81AA-4AD30131E97B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'Cost Savings KORLOY 3rd Test'!$G$27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53-4885-81AA-4AD30131E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16568"/>
        <c:axId val="2063822424"/>
      </c:barChart>
      <c:catAx>
        <c:axId val="20638165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    Competitor               Korloy</a:t>
                </a:r>
              </a:p>
            </c:rich>
          </c:tx>
          <c:layout>
            <c:manualLayout>
              <c:xMode val="edge"/>
              <c:yMode val="edge"/>
              <c:x val="0.28076719392376798"/>
              <c:y val="0.77579827813352098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2063822424"/>
        <c:crosses val="autoZero"/>
        <c:auto val="1"/>
        <c:lblAlgn val="ctr"/>
        <c:lblOffset val="100"/>
        <c:noMultiLvlLbl val="0"/>
      </c:catAx>
      <c:valAx>
        <c:axId val="2063822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3816568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5.jpe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2.jpeg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2.jpeg"/><Relationship Id="rId4" Type="http://schemas.openxmlformats.org/officeDocument/2006/relationships/chart" Target="../charts/chart1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wmf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wmf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w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</xdr:row>
          <xdr:rowOff>63500</xdr:rowOff>
        </xdr:from>
        <xdr:to>
          <xdr:col>8</xdr:col>
          <xdr:colOff>596900</xdr:colOff>
          <xdr:row>39</xdr:row>
          <xdr:rowOff>50800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38</xdr:row>
      <xdr:rowOff>0</xdr:rowOff>
    </xdr:from>
    <xdr:to>
      <xdr:col>12</xdr:col>
      <xdr:colOff>0</xdr:colOff>
      <xdr:row>38</xdr:row>
      <xdr:rowOff>0</xdr:rowOff>
    </xdr:to>
    <xdr:sp macro="" textlink="">
      <xdr:nvSpPr>
        <xdr:cNvPr id="3179" name="Line 2">
          <a:extLst>
            <a:ext uri="{FF2B5EF4-FFF2-40B4-BE49-F238E27FC236}">
              <a16:creationId xmlns:a16="http://schemas.microsoft.com/office/drawing/2014/main" id="{00000000-0008-0000-0100-00006B0C0000}"/>
            </a:ext>
          </a:extLst>
        </xdr:cNvPr>
        <xdr:cNvSpPr>
          <a:spLocks noChangeShapeType="1"/>
        </xdr:cNvSpPr>
      </xdr:nvSpPr>
      <xdr:spPr bwMode="auto">
        <a:xfrm>
          <a:off x="7543800" y="7219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39</xdr:row>
      <xdr:rowOff>152400</xdr:rowOff>
    </xdr:from>
    <xdr:to>
      <xdr:col>12</xdr:col>
      <xdr:colOff>0</xdr:colOff>
      <xdr:row>39</xdr:row>
      <xdr:rowOff>152400</xdr:rowOff>
    </xdr:to>
    <xdr:sp macro="" textlink="">
      <xdr:nvSpPr>
        <xdr:cNvPr id="3180" name="Line 3">
          <a:extLst>
            <a:ext uri="{FF2B5EF4-FFF2-40B4-BE49-F238E27FC236}">
              <a16:creationId xmlns:a16="http://schemas.microsoft.com/office/drawing/2014/main" id="{00000000-0008-0000-0100-00006C0C0000}"/>
            </a:ext>
          </a:extLst>
        </xdr:cNvPr>
        <xdr:cNvSpPr>
          <a:spLocks noChangeShapeType="1"/>
        </xdr:cNvSpPr>
      </xdr:nvSpPr>
      <xdr:spPr bwMode="auto">
        <a:xfrm>
          <a:off x="7543800" y="7562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43</xdr:row>
      <xdr:rowOff>9525</xdr:rowOff>
    </xdr:from>
    <xdr:to>
      <xdr:col>12</xdr:col>
      <xdr:colOff>0</xdr:colOff>
      <xdr:row>43</xdr:row>
      <xdr:rowOff>9525</xdr:rowOff>
    </xdr:to>
    <xdr:sp macro="" textlink="">
      <xdr:nvSpPr>
        <xdr:cNvPr id="3181" name="Line 4">
          <a:extLst>
            <a:ext uri="{FF2B5EF4-FFF2-40B4-BE49-F238E27FC236}">
              <a16:creationId xmlns:a16="http://schemas.microsoft.com/office/drawing/2014/main" id="{00000000-0008-0000-0100-00006D0C0000}"/>
            </a:ext>
          </a:extLst>
        </xdr:cNvPr>
        <xdr:cNvSpPr>
          <a:spLocks noChangeShapeType="1"/>
        </xdr:cNvSpPr>
      </xdr:nvSpPr>
      <xdr:spPr bwMode="auto">
        <a:xfrm>
          <a:off x="7543800" y="818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44</xdr:row>
      <xdr:rowOff>0</xdr:rowOff>
    </xdr:from>
    <xdr:to>
      <xdr:col>12</xdr:col>
      <xdr:colOff>0</xdr:colOff>
      <xdr:row>44</xdr:row>
      <xdr:rowOff>0</xdr:rowOff>
    </xdr:to>
    <xdr:sp macro="" textlink="">
      <xdr:nvSpPr>
        <xdr:cNvPr id="3182" name="Line 5">
          <a:extLst>
            <a:ext uri="{FF2B5EF4-FFF2-40B4-BE49-F238E27FC236}">
              <a16:creationId xmlns:a16="http://schemas.microsoft.com/office/drawing/2014/main" id="{00000000-0008-0000-0100-00006E0C0000}"/>
            </a:ext>
          </a:extLst>
        </xdr:cNvPr>
        <xdr:cNvSpPr>
          <a:spLocks noChangeShapeType="1"/>
        </xdr:cNvSpPr>
      </xdr:nvSpPr>
      <xdr:spPr bwMode="auto">
        <a:xfrm>
          <a:off x="7543800" y="836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44</xdr:row>
      <xdr:rowOff>0</xdr:rowOff>
    </xdr:from>
    <xdr:to>
      <xdr:col>12</xdr:col>
      <xdr:colOff>0</xdr:colOff>
      <xdr:row>44</xdr:row>
      <xdr:rowOff>0</xdr:rowOff>
    </xdr:to>
    <xdr:sp macro="" textlink="">
      <xdr:nvSpPr>
        <xdr:cNvPr id="3183" name="Line 6">
          <a:extLst>
            <a:ext uri="{FF2B5EF4-FFF2-40B4-BE49-F238E27FC236}">
              <a16:creationId xmlns:a16="http://schemas.microsoft.com/office/drawing/2014/main" id="{00000000-0008-0000-0100-00006F0C0000}"/>
            </a:ext>
          </a:extLst>
        </xdr:cNvPr>
        <xdr:cNvSpPr>
          <a:spLocks noChangeShapeType="1"/>
        </xdr:cNvSpPr>
      </xdr:nvSpPr>
      <xdr:spPr bwMode="auto">
        <a:xfrm>
          <a:off x="7543800" y="836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48</xdr:row>
      <xdr:rowOff>0</xdr:rowOff>
    </xdr:from>
    <xdr:to>
      <xdr:col>12</xdr:col>
      <xdr:colOff>0</xdr:colOff>
      <xdr:row>48</xdr:row>
      <xdr:rowOff>0</xdr:rowOff>
    </xdr:to>
    <xdr:sp macro="" textlink="">
      <xdr:nvSpPr>
        <xdr:cNvPr id="3184" name="Line 7">
          <a:extLst>
            <a:ext uri="{FF2B5EF4-FFF2-40B4-BE49-F238E27FC236}">
              <a16:creationId xmlns:a16="http://schemas.microsoft.com/office/drawing/2014/main" id="{00000000-0008-0000-0100-0000700C0000}"/>
            </a:ext>
          </a:extLst>
        </xdr:cNvPr>
        <xdr:cNvSpPr>
          <a:spLocks noChangeShapeType="1"/>
        </xdr:cNvSpPr>
      </xdr:nvSpPr>
      <xdr:spPr bwMode="auto">
        <a:xfrm>
          <a:off x="7543800" y="8953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18</xdr:row>
      <xdr:rowOff>57150</xdr:rowOff>
    </xdr:from>
    <xdr:to>
      <xdr:col>10</xdr:col>
      <xdr:colOff>361950</xdr:colOff>
      <xdr:row>18</xdr:row>
      <xdr:rowOff>161925</xdr:rowOff>
    </xdr:to>
    <xdr:sp macro="" textlink="">
      <xdr:nvSpPr>
        <xdr:cNvPr id="3186" name="AutoShape 14">
          <a:extLst>
            <a:ext uri="{FF2B5EF4-FFF2-40B4-BE49-F238E27FC236}">
              <a16:creationId xmlns:a16="http://schemas.microsoft.com/office/drawing/2014/main" id="{00000000-0008-0000-0100-0000720C0000}"/>
            </a:ext>
          </a:extLst>
        </xdr:cNvPr>
        <xdr:cNvSpPr>
          <a:spLocks noChangeArrowheads="1"/>
        </xdr:cNvSpPr>
      </xdr:nvSpPr>
      <xdr:spPr bwMode="auto">
        <a:xfrm flipV="1">
          <a:off x="7019925" y="3467100"/>
          <a:ext cx="295275" cy="104775"/>
        </a:xfrm>
        <a:prstGeom prst="leftArrow">
          <a:avLst>
            <a:gd name="adj1" fmla="val 50000"/>
            <a:gd name="adj2" fmla="val 70455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29</xdr:row>
      <xdr:rowOff>57150</xdr:rowOff>
    </xdr:from>
    <xdr:to>
      <xdr:col>10</xdr:col>
      <xdr:colOff>361950</xdr:colOff>
      <xdr:row>29</xdr:row>
      <xdr:rowOff>161925</xdr:rowOff>
    </xdr:to>
    <xdr:sp macro="" textlink="">
      <xdr:nvSpPr>
        <xdr:cNvPr id="3187" name="AutoShape 15">
          <a:extLst>
            <a:ext uri="{FF2B5EF4-FFF2-40B4-BE49-F238E27FC236}">
              <a16:creationId xmlns:a16="http://schemas.microsoft.com/office/drawing/2014/main" id="{00000000-0008-0000-0100-0000730C0000}"/>
            </a:ext>
          </a:extLst>
        </xdr:cNvPr>
        <xdr:cNvSpPr>
          <a:spLocks noChangeArrowheads="1"/>
        </xdr:cNvSpPr>
      </xdr:nvSpPr>
      <xdr:spPr bwMode="auto">
        <a:xfrm flipV="1">
          <a:off x="7019925" y="5562600"/>
          <a:ext cx="295275" cy="104775"/>
        </a:xfrm>
        <a:prstGeom prst="leftArrow">
          <a:avLst>
            <a:gd name="adj1" fmla="val 50000"/>
            <a:gd name="adj2" fmla="val 70455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30</xdr:row>
      <xdr:rowOff>57150</xdr:rowOff>
    </xdr:from>
    <xdr:to>
      <xdr:col>10</xdr:col>
      <xdr:colOff>371475</xdr:colOff>
      <xdr:row>30</xdr:row>
      <xdr:rowOff>161925</xdr:rowOff>
    </xdr:to>
    <xdr:sp macro="" textlink="">
      <xdr:nvSpPr>
        <xdr:cNvPr id="3188" name="AutoShape 16">
          <a:extLst>
            <a:ext uri="{FF2B5EF4-FFF2-40B4-BE49-F238E27FC236}">
              <a16:creationId xmlns:a16="http://schemas.microsoft.com/office/drawing/2014/main" id="{00000000-0008-0000-0100-0000740C0000}"/>
            </a:ext>
          </a:extLst>
        </xdr:cNvPr>
        <xdr:cNvSpPr>
          <a:spLocks noChangeArrowheads="1"/>
        </xdr:cNvSpPr>
      </xdr:nvSpPr>
      <xdr:spPr bwMode="auto">
        <a:xfrm flipV="1">
          <a:off x="7029450" y="5753100"/>
          <a:ext cx="295275" cy="104775"/>
        </a:xfrm>
        <a:prstGeom prst="leftArrow">
          <a:avLst>
            <a:gd name="adj1" fmla="val 50000"/>
            <a:gd name="adj2" fmla="val 70455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32</xdr:row>
      <xdr:rowOff>47625</xdr:rowOff>
    </xdr:from>
    <xdr:to>
      <xdr:col>10</xdr:col>
      <xdr:colOff>352425</xdr:colOff>
      <xdr:row>32</xdr:row>
      <xdr:rowOff>152400</xdr:rowOff>
    </xdr:to>
    <xdr:sp macro="" textlink="">
      <xdr:nvSpPr>
        <xdr:cNvPr id="3189" name="AutoShape 17">
          <a:extLst>
            <a:ext uri="{FF2B5EF4-FFF2-40B4-BE49-F238E27FC236}">
              <a16:creationId xmlns:a16="http://schemas.microsoft.com/office/drawing/2014/main" id="{00000000-0008-0000-0100-0000750C0000}"/>
            </a:ext>
          </a:extLst>
        </xdr:cNvPr>
        <xdr:cNvSpPr>
          <a:spLocks noChangeArrowheads="1"/>
        </xdr:cNvSpPr>
      </xdr:nvSpPr>
      <xdr:spPr bwMode="auto">
        <a:xfrm flipV="1">
          <a:off x="7010400" y="6124575"/>
          <a:ext cx="295275" cy="104775"/>
        </a:xfrm>
        <a:prstGeom prst="leftArrow">
          <a:avLst>
            <a:gd name="adj1" fmla="val 50000"/>
            <a:gd name="adj2" fmla="val 70455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47625</xdr:colOff>
      <xdr:row>37</xdr:row>
      <xdr:rowOff>57150</xdr:rowOff>
    </xdr:from>
    <xdr:to>
      <xdr:col>10</xdr:col>
      <xdr:colOff>342900</xdr:colOff>
      <xdr:row>37</xdr:row>
      <xdr:rowOff>161925</xdr:rowOff>
    </xdr:to>
    <xdr:sp macro="" textlink="">
      <xdr:nvSpPr>
        <xdr:cNvPr id="3190" name="AutoShape 18">
          <a:extLst>
            <a:ext uri="{FF2B5EF4-FFF2-40B4-BE49-F238E27FC236}">
              <a16:creationId xmlns:a16="http://schemas.microsoft.com/office/drawing/2014/main" id="{00000000-0008-0000-0100-0000760C0000}"/>
            </a:ext>
          </a:extLst>
        </xdr:cNvPr>
        <xdr:cNvSpPr>
          <a:spLocks noChangeArrowheads="1"/>
        </xdr:cNvSpPr>
      </xdr:nvSpPr>
      <xdr:spPr bwMode="auto">
        <a:xfrm flipV="1">
          <a:off x="7000875" y="7086600"/>
          <a:ext cx="295275" cy="104775"/>
        </a:xfrm>
        <a:prstGeom prst="leftArrow">
          <a:avLst>
            <a:gd name="adj1" fmla="val 50000"/>
            <a:gd name="adj2" fmla="val 70455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38</xdr:row>
      <xdr:rowOff>57150</xdr:rowOff>
    </xdr:from>
    <xdr:to>
      <xdr:col>10</xdr:col>
      <xdr:colOff>352425</xdr:colOff>
      <xdr:row>38</xdr:row>
      <xdr:rowOff>161925</xdr:rowOff>
    </xdr:to>
    <xdr:sp macro="" textlink="">
      <xdr:nvSpPr>
        <xdr:cNvPr id="3191" name="AutoShape 19">
          <a:extLst>
            <a:ext uri="{FF2B5EF4-FFF2-40B4-BE49-F238E27FC236}">
              <a16:creationId xmlns:a16="http://schemas.microsoft.com/office/drawing/2014/main" id="{00000000-0008-0000-0100-0000770C0000}"/>
            </a:ext>
          </a:extLst>
        </xdr:cNvPr>
        <xdr:cNvSpPr>
          <a:spLocks noChangeArrowheads="1"/>
        </xdr:cNvSpPr>
      </xdr:nvSpPr>
      <xdr:spPr bwMode="auto">
        <a:xfrm flipV="1">
          <a:off x="7010400" y="7277100"/>
          <a:ext cx="295275" cy="104775"/>
        </a:xfrm>
        <a:prstGeom prst="leftArrow">
          <a:avLst>
            <a:gd name="adj1" fmla="val 50000"/>
            <a:gd name="adj2" fmla="val 70455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47625</xdr:colOff>
      <xdr:row>40</xdr:row>
      <xdr:rowOff>47625</xdr:rowOff>
    </xdr:from>
    <xdr:to>
      <xdr:col>10</xdr:col>
      <xdr:colOff>342900</xdr:colOff>
      <xdr:row>40</xdr:row>
      <xdr:rowOff>152400</xdr:rowOff>
    </xdr:to>
    <xdr:sp macro="" textlink="">
      <xdr:nvSpPr>
        <xdr:cNvPr id="3192" name="AutoShape 20">
          <a:extLst>
            <a:ext uri="{FF2B5EF4-FFF2-40B4-BE49-F238E27FC236}">
              <a16:creationId xmlns:a16="http://schemas.microsoft.com/office/drawing/2014/main" id="{00000000-0008-0000-0100-0000780C0000}"/>
            </a:ext>
          </a:extLst>
        </xdr:cNvPr>
        <xdr:cNvSpPr>
          <a:spLocks noChangeArrowheads="1"/>
        </xdr:cNvSpPr>
      </xdr:nvSpPr>
      <xdr:spPr bwMode="auto">
        <a:xfrm flipV="1">
          <a:off x="7000875" y="7648575"/>
          <a:ext cx="295275" cy="104775"/>
        </a:xfrm>
        <a:prstGeom prst="leftArrow">
          <a:avLst>
            <a:gd name="adj1" fmla="val 50000"/>
            <a:gd name="adj2" fmla="val 70455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42</xdr:row>
      <xdr:rowOff>57150</xdr:rowOff>
    </xdr:from>
    <xdr:to>
      <xdr:col>10</xdr:col>
      <xdr:colOff>352425</xdr:colOff>
      <xdr:row>42</xdr:row>
      <xdr:rowOff>161925</xdr:rowOff>
    </xdr:to>
    <xdr:sp macro="" textlink="">
      <xdr:nvSpPr>
        <xdr:cNvPr id="3193" name="AutoShape 21">
          <a:extLst>
            <a:ext uri="{FF2B5EF4-FFF2-40B4-BE49-F238E27FC236}">
              <a16:creationId xmlns:a16="http://schemas.microsoft.com/office/drawing/2014/main" id="{00000000-0008-0000-0100-0000790C0000}"/>
            </a:ext>
          </a:extLst>
        </xdr:cNvPr>
        <xdr:cNvSpPr>
          <a:spLocks noChangeArrowheads="1"/>
        </xdr:cNvSpPr>
      </xdr:nvSpPr>
      <xdr:spPr bwMode="auto">
        <a:xfrm flipV="1">
          <a:off x="7010400" y="8039100"/>
          <a:ext cx="295275" cy="104775"/>
        </a:xfrm>
        <a:prstGeom prst="leftArrow">
          <a:avLst>
            <a:gd name="adj1" fmla="val 50000"/>
            <a:gd name="adj2" fmla="val 70455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47625</xdr:colOff>
      <xdr:row>41</xdr:row>
      <xdr:rowOff>47625</xdr:rowOff>
    </xdr:from>
    <xdr:to>
      <xdr:col>10</xdr:col>
      <xdr:colOff>342900</xdr:colOff>
      <xdr:row>41</xdr:row>
      <xdr:rowOff>152400</xdr:rowOff>
    </xdr:to>
    <xdr:sp macro="" textlink="">
      <xdr:nvSpPr>
        <xdr:cNvPr id="3194" name="AutoShape 22">
          <a:extLst>
            <a:ext uri="{FF2B5EF4-FFF2-40B4-BE49-F238E27FC236}">
              <a16:creationId xmlns:a16="http://schemas.microsoft.com/office/drawing/2014/main" id="{00000000-0008-0000-0100-00007A0C0000}"/>
            </a:ext>
          </a:extLst>
        </xdr:cNvPr>
        <xdr:cNvSpPr>
          <a:spLocks noChangeArrowheads="1"/>
        </xdr:cNvSpPr>
      </xdr:nvSpPr>
      <xdr:spPr bwMode="auto">
        <a:xfrm flipV="1">
          <a:off x="7000875" y="7839075"/>
          <a:ext cx="295275" cy="104775"/>
        </a:xfrm>
        <a:prstGeom prst="leftArrow">
          <a:avLst>
            <a:gd name="adj1" fmla="val 50000"/>
            <a:gd name="adj2" fmla="val 70455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3195" name="Rectangle 64">
          <a:extLst>
            <a:ext uri="{FF2B5EF4-FFF2-40B4-BE49-F238E27FC236}">
              <a16:creationId xmlns:a16="http://schemas.microsoft.com/office/drawing/2014/main" id="{00000000-0008-0000-0100-00007B0C0000}"/>
            </a:ext>
          </a:extLst>
        </xdr:cNvPr>
        <xdr:cNvSpPr>
          <a:spLocks noChangeArrowheads="1"/>
        </xdr:cNvSpPr>
      </xdr:nvSpPr>
      <xdr:spPr bwMode="auto">
        <a:xfrm>
          <a:off x="180975" y="8801100"/>
          <a:ext cx="6772275" cy="1219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sy="50000" kx="2453608" rotWithShape="0">
            <a:srgbClr val="808080"/>
          </a:outerShdw>
        </a:effectLst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38099</xdr:colOff>
      <xdr:row>0</xdr:row>
      <xdr:rowOff>104775</xdr:rowOff>
    </xdr:from>
    <xdr:to>
      <xdr:col>3</xdr:col>
      <xdr:colOff>186688</xdr:colOff>
      <xdr:row>1</xdr:row>
      <xdr:rowOff>180974</xdr:rowOff>
    </xdr:to>
    <xdr:pic>
      <xdr:nvPicPr>
        <xdr:cNvPr id="20" name="Picture 34" descr="korloylogotype1(1)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104775"/>
          <a:ext cx="1653539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83</xdr:row>
      <xdr:rowOff>47625</xdr:rowOff>
    </xdr:from>
    <xdr:to>
      <xdr:col>4</xdr:col>
      <xdr:colOff>1143000</xdr:colOff>
      <xdr:row>98</xdr:row>
      <xdr:rowOff>66675</xdr:rowOff>
    </xdr:to>
    <xdr:graphicFrame macro="">
      <xdr:nvGraphicFramePr>
        <xdr:cNvPr id="6160" name="Chart 1">
          <a:extLst>
            <a:ext uri="{FF2B5EF4-FFF2-40B4-BE49-F238E27FC236}">
              <a16:creationId xmlns:a16="http://schemas.microsoft.com/office/drawing/2014/main" id="{00000000-0008-0000-0200-000010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83</xdr:row>
      <xdr:rowOff>28575</xdr:rowOff>
    </xdr:from>
    <xdr:to>
      <xdr:col>10</xdr:col>
      <xdr:colOff>295275</xdr:colOff>
      <xdr:row>98</xdr:row>
      <xdr:rowOff>66675</xdr:rowOff>
    </xdr:to>
    <xdr:graphicFrame macro="">
      <xdr:nvGraphicFramePr>
        <xdr:cNvPr id="6161" name="Chart 2">
          <a:extLst>
            <a:ext uri="{FF2B5EF4-FFF2-40B4-BE49-F238E27FC236}">
              <a16:creationId xmlns:a16="http://schemas.microsoft.com/office/drawing/2014/main" id="{00000000-0008-0000-0200-00001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98</xdr:row>
      <xdr:rowOff>95250</xdr:rowOff>
    </xdr:from>
    <xdr:to>
      <xdr:col>4</xdr:col>
      <xdr:colOff>1123950</xdr:colOff>
      <xdr:row>114</xdr:row>
      <xdr:rowOff>104775</xdr:rowOff>
    </xdr:to>
    <xdr:graphicFrame macro="">
      <xdr:nvGraphicFramePr>
        <xdr:cNvPr id="6162" name="Chart 3">
          <a:extLst>
            <a:ext uri="{FF2B5EF4-FFF2-40B4-BE49-F238E27FC236}">
              <a16:creationId xmlns:a16="http://schemas.microsoft.com/office/drawing/2014/main" id="{00000000-0008-0000-0200-00001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1162050</xdr:colOff>
      <xdr:row>98</xdr:row>
      <xdr:rowOff>76200</xdr:rowOff>
    </xdr:from>
    <xdr:to>
      <xdr:col>10</xdr:col>
      <xdr:colOff>295275</xdr:colOff>
      <xdr:row>114</xdr:row>
      <xdr:rowOff>95250</xdr:rowOff>
    </xdr:to>
    <xdr:graphicFrame macro="">
      <xdr:nvGraphicFramePr>
        <xdr:cNvPr id="6163" name="Chart 4">
          <a:extLst>
            <a:ext uri="{FF2B5EF4-FFF2-40B4-BE49-F238E27FC236}">
              <a16:creationId xmlns:a16="http://schemas.microsoft.com/office/drawing/2014/main" id="{00000000-0008-0000-0200-00001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60</xdr:row>
          <xdr:rowOff>0</xdr:rowOff>
        </xdr:from>
        <xdr:to>
          <xdr:col>1</xdr:col>
          <xdr:colOff>203200</xdr:colOff>
          <xdr:row>60</xdr:row>
          <xdr:rowOff>0</xdr:rowOff>
        </xdr:to>
        <xdr:sp macro="" textlink="">
          <xdr:nvSpPr>
            <xdr:cNvPr id="6152" name="Object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2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60</xdr:row>
          <xdr:rowOff>0</xdr:rowOff>
        </xdr:from>
        <xdr:to>
          <xdr:col>10</xdr:col>
          <xdr:colOff>355600</xdr:colOff>
          <xdr:row>60</xdr:row>
          <xdr:rowOff>0</xdr:rowOff>
        </xdr:to>
        <xdr:sp macro="" textlink="">
          <xdr:nvSpPr>
            <xdr:cNvPr id="6153" name="Object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2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71467</xdr:colOff>
      <xdr:row>1</xdr:row>
      <xdr:rowOff>38100</xdr:rowOff>
    </xdr:from>
    <xdr:to>
      <xdr:col>8</xdr:col>
      <xdr:colOff>609600</xdr:colOff>
      <xdr:row>5</xdr:row>
      <xdr:rowOff>114300</xdr:rowOff>
    </xdr:to>
    <xdr:pic>
      <xdr:nvPicPr>
        <xdr:cNvPr id="12" name="Picture 34" descr="korloylogotype1(1)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9767" y="203200"/>
          <a:ext cx="6126133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86</xdr:row>
      <xdr:rowOff>47625</xdr:rowOff>
    </xdr:from>
    <xdr:to>
      <xdr:col>4</xdr:col>
      <xdr:colOff>1143000</xdr:colOff>
      <xdr:row>101</xdr:row>
      <xdr:rowOff>66675</xdr:rowOff>
    </xdr:to>
    <xdr:graphicFrame macro="">
      <xdr:nvGraphicFramePr>
        <xdr:cNvPr id="5136" name="Chart 1">
          <a:extLst>
            <a:ext uri="{FF2B5EF4-FFF2-40B4-BE49-F238E27FC236}">
              <a16:creationId xmlns:a16="http://schemas.microsoft.com/office/drawing/2014/main" id="{00000000-0008-0000-0300-00001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86</xdr:row>
      <xdr:rowOff>28575</xdr:rowOff>
    </xdr:from>
    <xdr:to>
      <xdr:col>10</xdr:col>
      <xdr:colOff>295275</xdr:colOff>
      <xdr:row>101</xdr:row>
      <xdr:rowOff>66675</xdr:rowOff>
    </xdr:to>
    <xdr:graphicFrame macro="">
      <xdr:nvGraphicFramePr>
        <xdr:cNvPr id="5137" name="Chart 2">
          <a:extLst>
            <a:ext uri="{FF2B5EF4-FFF2-40B4-BE49-F238E27FC236}">
              <a16:creationId xmlns:a16="http://schemas.microsoft.com/office/drawing/2014/main" id="{00000000-0008-0000-0300-00001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101</xdr:row>
      <xdr:rowOff>95250</xdr:rowOff>
    </xdr:from>
    <xdr:to>
      <xdr:col>4</xdr:col>
      <xdr:colOff>1123950</xdr:colOff>
      <xdr:row>117</xdr:row>
      <xdr:rowOff>104775</xdr:rowOff>
    </xdr:to>
    <xdr:graphicFrame macro="">
      <xdr:nvGraphicFramePr>
        <xdr:cNvPr id="5138" name="Chart 3">
          <a:extLst>
            <a:ext uri="{FF2B5EF4-FFF2-40B4-BE49-F238E27FC236}">
              <a16:creationId xmlns:a16="http://schemas.microsoft.com/office/drawing/2014/main" id="{00000000-0008-0000-0300-00001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1162050</xdr:colOff>
      <xdr:row>101</xdr:row>
      <xdr:rowOff>76200</xdr:rowOff>
    </xdr:from>
    <xdr:to>
      <xdr:col>10</xdr:col>
      <xdr:colOff>295275</xdr:colOff>
      <xdr:row>117</xdr:row>
      <xdr:rowOff>95250</xdr:rowOff>
    </xdr:to>
    <xdr:graphicFrame macro="">
      <xdr:nvGraphicFramePr>
        <xdr:cNvPr id="5139" name="Chart 4">
          <a:extLst>
            <a:ext uri="{FF2B5EF4-FFF2-40B4-BE49-F238E27FC236}">
              <a16:creationId xmlns:a16="http://schemas.microsoft.com/office/drawing/2014/main" id="{00000000-0008-0000-0300-00001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63</xdr:row>
          <xdr:rowOff>0</xdr:rowOff>
        </xdr:from>
        <xdr:to>
          <xdr:col>1</xdr:col>
          <xdr:colOff>203200</xdr:colOff>
          <xdr:row>63</xdr:row>
          <xdr:rowOff>0</xdr:rowOff>
        </xdr:to>
        <xdr:sp macro="" textlink="">
          <xdr:nvSpPr>
            <xdr:cNvPr id="5128" name="Object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63</xdr:row>
          <xdr:rowOff>0</xdr:rowOff>
        </xdr:from>
        <xdr:to>
          <xdr:col>10</xdr:col>
          <xdr:colOff>355600</xdr:colOff>
          <xdr:row>63</xdr:row>
          <xdr:rowOff>0</xdr:rowOff>
        </xdr:to>
        <xdr:sp macro="" textlink="">
          <xdr:nvSpPr>
            <xdr:cNvPr id="5129" name="Object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67</xdr:row>
          <xdr:rowOff>38100</xdr:rowOff>
        </xdr:from>
        <xdr:to>
          <xdr:col>10</xdr:col>
          <xdr:colOff>355600</xdr:colOff>
          <xdr:row>70</xdr:row>
          <xdr:rowOff>0</xdr:rowOff>
        </xdr:to>
        <xdr:sp macro="" textlink="">
          <xdr:nvSpPr>
            <xdr:cNvPr id="5131" name="Object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368300</xdr:colOff>
      <xdr:row>0</xdr:row>
      <xdr:rowOff>139700</xdr:rowOff>
    </xdr:from>
    <xdr:to>
      <xdr:col>7</xdr:col>
      <xdr:colOff>434356</xdr:colOff>
      <xdr:row>5</xdr:row>
      <xdr:rowOff>152400</xdr:rowOff>
    </xdr:to>
    <xdr:pic>
      <xdr:nvPicPr>
        <xdr:cNvPr id="11" name="Picture 34" descr="korloylogotype1(1)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6600" y="139700"/>
          <a:ext cx="5196856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86</xdr:row>
      <xdr:rowOff>47625</xdr:rowOff>
    </xdr:from>
    <xdr:to>
      <xdr:col>4</xdr:col>
      <xdr:colOff>1143000</xdr:colOff>
      <xdr:row>101</xdr:row>
      <xdr:rowOff>66675</xdr:rowOff>
    </xdr:to>
    <xdr:graphicFrame macro="">
      <xdr:nvGraphicFramePr>
        <xdr:cNvPr id="2068" name="Chart 5">
          <a:extLst>
            <a:ext uri="{FF2B5EF4-FFF2-40B4-BE49-F238E27FC236}">
              <a16:creationId xmlns:a16="http://schemas.microsoft.com/office/drawing/2014/main" id="{00000000-0008-0000-04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86</xdr:row>
      <xdr:rowOff>28575</xdr:rowOff>
    </xdr:from>
    <xdr:to>
      <xdr:col>10</xdr:col>
      <xdr:colOff>295275</xdr:colOff>
      <xdr:row>101</xdr:row>
      <xdr:rowOff>66675</xdr:rowOff>
    </xdr:to>
    <xdr:graphicFrame macro="">
      <xdr:nvGraphicFramePr>
        <xdr:cNvPr id="2069" name="Chart 6">
          <a:extLst>
            <a:ext uri="{FF2B5EF4-FFF2-40B4-BE49-F238E27FC236}">
              <a16:creationId xmlns:a16="http://schemas.microsoft.com/office/drawing/2014/main" id="{00000000-0008-0000-0400-00001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101</xdr:row>
      <xdr:rowOff>95250</xdr:rowOff>
    </xdr:from>
    <xdr:to>
      <xdr:col>4</xdr:col>
      <xdr:colOff>1123950</xdr:colOff>
      <xdr:row>117</xdr:row>
      <xdr:rowOff>104775</xdr:rowOff>
    </xdr:to>
    <xdr:graphicFrame macro="">
      <xdr:nvGraphicFramePr>
        <xdr:cNvPr id="2070" name="Chart 7">
          <a:extLst>
            <a:ext uri="{FF2B5EF4-FFF2-40B4-BE49-F238E27FC236}">
              <a16:creationId xmlns:a16="http://schemas.microsoft.com/office/drawing/2014/main" id="{00000000-0008-0000-0400-00001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1162050</xdr:colOff>
      <xdr:row>101</xdr:row>
      <xdr:rowOff>76200</xdr:rowOff>
    </xdr:from>
    <xdr:to>
      <xdr:col>10</xdr:col>
      <xdr:colOff>295275</xdr:colOff>
      <xdr:row>117</xdr:row>
      <xdr:rowOff>95250</xdr:rowOff>
    </xdr:to>
    <xdr:graphicFrame macro="">
      <xdr:nvGraphicFramePr>
        <xdr:cNvPr id="2071" name="Chart 8">
          <a:extLst>
            <a:ext uri="{FF2B5EF4-FFF2-40B4-BE49-F238E27FC236}">
              <a16:creationId xmlns:a16="http://schemas.microsoft.com/office/drawing/2014/main" id="{00000000-0008-0000-0400-00001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63</xdr:row>
          <xdr:rowOff>0</xdr:rowOff>
        </xdr:from>
        <xdr:to>
          <xdr:col>1</xdr:col>
          <xdr:colOff>203200</xdr:colOff>
          <xdr:row>63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4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63</xdr:row>
          <xdr:rowOff>0</xdr:rowOff>
        </xdr:from>
        <xdr:to>
          <xdr:col>10</xdr:col>
          <xdr:colOff>355600</xdr:colOff>
          <xdr:row>63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4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67</xdr:row>
          <xdr:rowOff>38100</xdr:rowOff>
        </xdr:from>
        <xdr:to>
          <xdr:col>10</xdr:col>
          <xdr:colOff>355600</xdr:colOff>
          <xdr:row>70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114300</xdr:colOff>
      <xdr:row>1</xdr:row>
      <xdr:rowOff>12700</xdr:rowOff>
    </xdr:from>
    <xdr:to>
      <xdr:col>7</xdr:col>
      <xdr:colOff>515636</xdr:colOff>
      <xdr:row>5</xdr:row>
      <xdr:rowOff>152400</xdr:rowOff>
    </xdr:to>
    <xdr:pic>
      <xdr:nvPicPr>
        <xdr:cNvPr id="10" name="Picture 34" descr="korloylogotype1(1)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177800"/>
          <a:ext cx="4960636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Word_97_-_2003_Document.doc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6" Type="http://schemas.openxmlformats.org/officeDocument/2006/relationships/image" Target="../media/image4.w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pn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6" Type="http://schemas.openxmlformats.org/officeDocument/2006/relationships/image" Target="../media/image4.wmf"/><Relationship Id="rId5" Type="http://schemas.openxmlformats.org/officeDocument/2006/relationships/oleObject" Target="../embeddings/oleObject4.bin"/><Relationship Id="rId4" Type="http://schemas.openxmlformats.org/officeDocument/2006/relationships/image" Target="../media/image3.png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7" Type="http://schemas.openxmlformats.org/officeDocument/2006/relationships/oleObject" Target="../embeddings/oleObject8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Relationship Id="rId6" Type="http://schemas.openxmlformats.org/officeDocument/2006/relationships/image" Target="../media/image4.wmf"/><Relationship Id="rId5" Type="http://schemas.openxmlformats.org/officeDocument/2006/relationships/oleObject" Target="../embeddings/oleObject7.bin"/><Relationship Id="rId4" Type="http://schemas.openxmlformats.org/officeDocument/2006/relationships/image" Target="../media/image3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9"/>
  </sheetPr>
  <dimension ref="A7:D8"/>
  <sheetViews>
    <sheetView showGridLines="0" workbookViewId="0"/>
  </sheetViews>
  <sheetFormatPr defaultColWidth="8.8203125" defaultRowHeight="12.7" x14ac:dyDescent="0.4"/>
  <sheetData>
    <row r="7" spans="1:4" ht="15.35" x14ac:dyDescent="0.5">
      <c r="A7" s="49"/>
      <c r="B7" s="48"/>
      <c r="C7" s="48"/>
      <c r="D7" s="48"/>
    </row>
    <row r="8" spans="1:4" x14ac:dyDescent="0.4">
      <c r="A8" s="48"/>
      <c r="B8" s="48"/>
      <c r="C8" s="48"/>
      <c r="D8" s="48"/>
    </row>
  </sheetData>
  <phoneticPr fontId="0" type="noConversion"/>
  <pageMargins left="0.75" right="0.75" top="1" bottom="1" header="0.5" footer="0.5"/>
  <pageSetup orientation="portrait" horizontalDpi="4294967293" verticalDpi="300"/>
  <headerFooter alignWithMargins="0"/>
  <drawing r:id="rId1"/>
  <legacyDrawing r:id="rId2"/>
  <oleObjects>
    <mc:AlternateContent xmlns:mc="http://schemas.openxmlformats.org/markup-compatibility/2006">
      <mc:Choice Requires="x14">
        <oleObject progId="Word.Document.8" shapeId="4097" r:id="rId3">
          <objectPr defaultSize="0" autoPict="0" r:id="rId4">
            <anchor moveWithCells="1">
              <from>
                <xdr:col>1</xdr:col>
                <xdr:colOff>317500</xdr:colOff>
                <xdr:row>1</xdr:row>
                <xdr:rowOff>63500</xdr:rowOff>
              </from>
              <to>
                <xdr:col>8</xdr:col>
                <xdr:colOff>596900</xdr:colOff>
                <xdr:row>39</xdr:row>
                <xdr:rowOff>50800</xdr:rowOff>
              </to>
            </anchor>
          </objectPr>
        </oleObject>
      </mc:Choice>
      <mc:Fallback>
        <oleObject progId="Word.Document.8" shapeId="4097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50"/>
    <pageSetUpPr fitToPage="1"/>
  </sheetPr>
  <dimension ref="A1:T55"/>
  <sheetViews>
    <sheetView showGridLines="0" tabSelected="1" topLeftCell="B1" workbookViewId="0">
      <selection activeCell="F10" sqref="F10:J17"/>
    </sheetView>
  </sheetViews>
  <sheetFormatPr defaultColWidth="8.8203125" defaultRowHeight="12.7" x14ac:dyDescent="0.4"/>
  <cols>
    <col min="1" max="1" width="2.64453125" customWidth="1"/>
    <col min="2" max="2" width="13.46875" customWidth="1"/>
    <col min="5" max="5" width="7.46875" customWidth="1"/>
    <col min="6" max="6" width="8.46875" customWidth="1"/>
    <col min="7" max="10" width="13.46875" customWidth="1"/>
    <col min="11" max="11" width="8.46875" customWidth="1"/>
    <col min="12" max="13" width="2.64453125" customWidth="1"/>
    <col min="15" max="15" width="6.64453125" customWidth="1"/>
    <col min="17" max="17" width="10.46875" customWidth="1"/>
    <col min="18" max="18" width="13.64453125" customWidth="1"/>
    <col min="19" max="19" width="14.46875" customWidth="1"/>
    <col min="20" max="20" width="20" customWidth="1"/>
  </cols>
  <sheetData>
    <row r="1" spans="2:20" s="6" customFormat="1" ht="15" customHeight="1" x14ac:dyDescent="0.45">
      <c r="B1" s="85" t="s">
        <v>86</v>
      </c>
      <c r="C1" s="136" t="s">
        <v>84</v>
      </c>
      <c r="D1" s="137"/>
      <c r="E1" s="137"/>
      <c r="F1" s="137"/>
      <c r="G1" s="137"/>
      <c r="H1" s="137"/>
      <c r="I1" s="92" t="s">
        <v>5</v>
      </c>
      <c r="J1" s="86">
        <v>43814</v>
      </c>
      <c r="Q1" s="123"/>
      <c r="R1" s="123"/>
      <c r="S1" s="123"/>
      <c r="T1" s="123"/>
    </row>
    <row r="2" spans="2:20" ht="15" customHeight="1" x14ac:dyDescent="0.4">
      <c r="B2" s="87"/>
      <c r="C2" s="138"/>
      <c r="D2" s="138"/>
      <c r="E2" s="138"/>
      <c r="F2" s="138"/>
      <c r="G2" s="138"/>
      <c r="H2" s="138"/>
      <c r="I2" s="92" t="s">
        <v>78</v>
      </c>
      <c r="J2" s="93"/>
      <c r="Q2" s="98"/>
      <c r="R2" s="98"/>
      <c r="S2" s="98"/>
      <c r="T2" s="98"/>
    </row>
    <row r="3" spans="2:20" ht="10" customHeight="1" x14ac:dyDescent="0.4">
      <c r="B3" s="87"/>
      <c r="C3" s="138"/>
      <c r="D3" s="138"/>
      <c r="E3" s="138"/>
      <c r="F3" s="138"/>
      <c r="G3" s="138"/>
      <c r="H3" s="138"/>
      <c r="I3" s="8"/>
      <c r="J3" s="88"/>
      <c r="Q3" s="99"/>
      <c r="R3" s="3"/>
      <c r="S3" s="3"/>
      <c r="T3" s="3"/>
    </row>
    <row r="4" spans="2:20" ht="13.5" customHeight="1" x14ac:dyDescent="0.4">
      <c r="B4" s="89" t="s">
        <v>31</v>
      </c>
      <c r="C4" s="129" t="s">
        <v>95</v>
      </c>
      <c r="D4" s="127"/>
      <c r="E4" s="132"/>
      <c r="F4" s="155" t="s">
        <v>32</v>
      </c>
      <c r="G4" s="155"/>
      <c r="H4" s="141" t="s">
        <v>93</v>
      </c>
      <c r="I4" s="142"/>
      <c r="J4" s="142"/>
      <c r="M4" s="3"/>
      <c r="N4" s="3"/>
      <c r="O4" s="3"/>
      <c r="P4" s="3"/>
      <c r="Q4" s="3"/>
      <c r="R4" s="3"/>
      <c r="S4" s="3"/>
      <c r="T4" s="3"/>
    </row>
    <row r="5" spans="2:20" x14ac:dyDescent="0.4">
      <c r="B5" s="90" t="s">
        <v>33</v>
      </c>
      <c r="C5" s="129" t="s">
        <v>95</v>
      </c>
      <c r="D5" s="127"/>
      <c r="E5" s="132"/>
      <c r="F5" s="139" t="s">
        <v>34</v>
      </c>
      <c r="G5" s="139"/>
      <c r="H5" s="129" t="s">
        <v>97</v>
      </c>
      <c r="I5" s="127"/>
      <c r="J5" s="127"/>
      <c r="M5" s="3"/>
      <c r="N5" s="3"/>
      <c r="O5" s="3"/>
      <c r="P5" s="3"/>
      <c r="Q5" s="3"/>
      <c r="R5" s="54"/>
      <c r="S5" s="3"/>
      <c r="T5" s="3"/>
    </row>
    <row r="6" spans="2:20" x14ac:dyDescent="0.4">
      <c r="B6" s="90" t="s">
        <v>35</v>
      </c>
      <c r="C6" s="133" t="s">
        <v>95</v>
      </c>
      <c r="D6" s="134"/>
      <c r="E6" s="135"/>
      <c r="F6" s="139" t="s">
        <v>36</v>
      </c>
      <c r="G6" s="139"/>
      <c r="H6" s="130" t="s">
        <v>95</v>
      </c>
      <c r="I6" s="131"/>
      <c r="J6" s="131"/>
      <c r="M6" s="3"/>
      <c r="N6" s="3"/>
      <c r="O6" s="3"/>
      <c r="P6" s="3"/>
      <c r="Q6" s="3"/>
      <c r="R6" s="54"/>
      <c r="S6" s="3"/>
      <c r="T6" s="3"/>
    </row>
    <row r="7" spans="2:20" x14ac:dyDescent="0.4">
      <c r="B7" s="91" t="s">
        <v>37</v>
      </c>
      <c r="C7" s="159" t="s">
        <v>95</v>
      </c>
      <c r="D7" s="160"/>
      <c r="E7" s="161"/>
      <c r="F7" s="140" t="s">
        <v>83</v>
      </c>
      <c r="G7" s="140"/>
      <c r="H7" s="129" t="s">
        <v>95</v>
      </c>
      <c r="I7" s="127"/>
      <c r="J7" s="127"/>
      <c r="M7" s="3"/>
      <c r="N7" s="3"/>
      <c r="O7" s="3"/>
      <c r="P7" s="3"/>
      <c r="Q7" s="3"/>
      <c r="R7" s="54"/>
      <c r="S7" s="3"/>
      <c r="T7" s="3"/>
    </row>
    <row r="8" spans="2:20" ht="8" customHeight="1" x14ac:dyDescent="0.4">
      <c r="B8" s="82"/>
      <c r="C8" s="83"/>
      <c r="D8" s="83"/>
      <c r="E8" s="83"/>
      <c r="F8" s="84"/>
      <c r="G8" s="84"/>
      <c r="H8" s="83"/>
      <c r="I8" s="83"/>
      <c r="J8" s="83"/>
      <c r="M8" s="3"/>
      <c r="N8" s="3"/>
      <c r="O8" s="3"/>
      <c r="P8" s="3"/>
      <c r="Q8" s="3"/>
      <c r="R8" s="3"/>
      <c r="S8" s="3"/>
      <c r="T8" s="3"/>
    </row>
    <row r="9" spans="2:20" ht="18" customHeight="1" x14ac:dyDescent="0.4">
      <c r="B9" s="124" t="s">
        <v>73</v>
      </c>
      <c r="C9" s="127" t="s">
        <v>94</v>
      </c>
      <c r="D9" s="127"/>
      <c r="E9" s="127"/>
      <c r="F9" s="156" t="s">
        <v>38</v>
      </c>
      <c r="G9" s="157"/>
      <c r="H9" s="157"/>
      <c r="I9" s="157"/>
      <c r="J9" s="158"/>
      <c r="K9" s="2"/>
      <c r="M9" s="3"/>
      <c r="N9" s="3"/>
      <c r="O9" s="3"/>
      <c r="P9" s="3"/>
      <c r="Q9" s="3"/>
      <c r="R9" s="3"/>
    </row>
    <row r="10" spans="2:20" ht="18" customHeight="1" x14ac:dyDescent="0.4">
      <c r="B10" s="125"/>
      <c r="C10" s="127"/>
      <c r="D10" s="127"/>
      <c r="E10" s="127"/>
      <c r="F10" s="164" t="s">
        <v>113</v>
      </c>
      <c r="G10" s="165"/>
      <c r="H10" s="165"/>
      <c r="I10" s="165"/>
      <c r="J10" s="166"/>
      <c r="M10" s="3"/>
      <c r="N10" s="3"/>
      <c r="O10" s="3"/>
      <c r="P10" s="3"/>
      <c r="Q10" s="3"/>
      <c r="R10" s="3"/>
    </row>
    <row r="11" spans="2:20" ht="18" customHeight="1" x14ac:dyDescent="0.4">
      <c r="B11" s="126" t="s">
        <v>80</v>
      </c>
      <c r="C11" s="162" t="s">
        <v>98</v>
      </c>
      <c r="D11" s="127"/>
      <c r="E11" s="127"/>
      <c r="F11" s="165"/>
      <c r="G11" s="165"/>
      <c r="H11" s="165"/>
      <c r="I11" s="165"/>
      <c r="J11" s="166"/>
      <c r="M11" s="3"/>
      <c r="N11" s="3"/>
      <c r="O11" s="3"/>
      <c r="P11" s="3"/>
      <c r="Q11" s="3"/>
      <c r="R11" s="3"/>
    </row>
    <row r="12" spans="2:20" ht="18" customHeight="1" x14ac:dyDescent="0.4">
      <c r="B12" s="126"/>
      <c r="C12" s="127"/>
      <c r="D12" s="127"/>
      <c r="E12" s="127"/>
      <c r="F12" s="165"/>
      <c r="G12" s="165"/>
      <c r="H12" s="165"/>
      <c r="I12" s="165"/>
      <c r="J12" s="166"/>
      <c r="M12" s="3"/>
      <c r="N12" s="3"/>
      <c r="O12" s="3"/>
      <c r="P12" s="3"/>
      <c r="Q12" s="3"/>
      <c r="R12" s="3"/>
    </row>
    <row r="13" spans="2:20" ht="18" customHeight="1" x14ac:dyDescent="0.4">
      <c r="B13" s="94" t="s">
        <v>0</v>
      </c>
      <c r="C13" s="127" t="s">
        <v>99</v>
      </c>
      <c r="D13" s="128"/>
      <c r="E13" s="128"/>
      <c r="F13" s="165"/>
      <c r="G13" s="165"/>
      <c r="H13" s="165"/>
      <c r="I13" s="165"/>
      <c r="J13" s="166"/>
      <c r="M13" s="3"/>
      <c r="N13" s="3"/>
      <c r="O13" s="3"/>
      <c r="P13" s="3"/>
      <c r="Q13" s="3"/>
      <c r="R13" s="3"/>
    </row>
    <row r="14" spans="2:20" ht="18" customHeight="1" x14ac:dyDescent="0.4">
      <c r="B14" s="126" t="s">
        <v>74</v>
      </c>
      <c r="C14" s="127" t="s">
        <v>100</v>
      </c>
      <c r="D14" s="128"/>
      <c r="E14" s="128"/>
      <c r="F14" s="165"/>
      <c r="G14" s="165"/>
      <c r="H14" s="165"/>
      <c r="I14" s="165"/>
      <c r="J14" s="166"/>
      <c r="M14" s="3"/>
      <c r="N14" s="3"/>
      <c r="O14" s="3"/>
      <c r="P14" s="3"/>
      <c r="Q14" s="3"/>
      <c r="R14" s="3"/>
    </row>
    <row r="15" spans="2:20" ht="18" customHeight="1" x14ac:dyDescent="0.4">
      <c r="B15" s="125"/>
      <c r="C15" s="128"/>
      <c r="D15" s="128"/>
      <c r="E15" s="128"/>
      <c r="F15" s="165"/>
      <c r="G15" s="165"/>
      <c r="H15" s="165"/>
      <c r="I15" s="165"/>
      <c r="J15" s="166"/>
      <c r="M15" s="3"/>
      <c r="N15" s="3"/>
      <c r="O15" s="3"/>
      <c r="P15" s="3"/>
      <c r="Q15" s="3"/>
      <c r="R15" s="3"/>
    </row>
    <row r="16" spans="2:20" ht="18" customHeight="1" x14ac:dyDescent="0.4">
      <c r="B16" s="126" t="s">
        <v>75</v>
      </c>
      <c r="C16" s="127" t="s">
        <v>101</v>
      </c>
      <c r="D16" s="127"/>
      <c r="E16" s="127"/>
      <c r="F16" s="165"/>
      <c r="G16" s="165"/>
      <c r="H16" s="165"/>
      <c r="I16" s="165"/>
      <c r="J16" s="166"/>
      <c r="M16" s="3"/>
      <c r="N16" s="3"/>
      <c r="O16" s="3"/>
      <c r="P16" s="3"/>
      <c r="Q16" s="3"/>
      <c r="R16" s="3"/>
    </row>
    <row r="17" spans="1:18" ht="18" customHeight="1" x14ac:dyDescent="0.4">
      <c r="B17" s="163"/>
      <c r="C17" s="127"/>
      <c r="D17" s="127"/>
      <c r="E17" s="127"/>
      <c r="F17" s="167"/>
      <c r="G17" s="167"/>
      <c r="H17" s="167"/>
      <c r="I17" s="167"/>
      <c r="J17" s="168"/>
      <c r="M17" s="3"/>
      <c r="N17" s="3"/>
      <c r="O17" s="3"/>
      <c r="P17" s="3"/>
      <c r="Q17" s="3"/>
      <c r="R17" s="3"/>
    </row>
    <row r="18" spans="1:18" ht="8" customHeight="1" x14ac:dyDescent="0.4">
      <c r="A18" s="3"/>
      <c r="B18" s="169"/>
      <c r="C18" s="169"/>
      <c r="D18" s="169"/>
      <c r="E18" s="169"/>
      <c r="F18" s="170"/>
      <c r="G18" s="170"/>
      <c r="H18" s="170"/>
      <c r="I18" s="170"/>
      <c r="J18" s="170"/>
      <c r="K18" s="3"/>
      <c r="M18" s="3"/>
      <c r="N18" s="3"/>
      <c r="O18" s="3"/>
      <c r="P18" s="3"/>
      <c r="Q18" s="3"/>
      <c r="R18" s="3"/>
    </row>
    <row r="19" spans="1:18" ht="15" customHeight="1" x14ac:dyDescent="0.4">
      <c r="B19" s="149" t="s">
        <v>1</v>
      </c>
      <c r="C19" s="9" t="s">
        <v>4</v>
      </c>
      <c r="D19" s="9"/>
      <c r="E19" s="9"/>
      <c r="F19" s="75"/>
      <c r="G19" s="79" t="s">
        <v>102</v>
      </c>
      <c r="H19" s="80" t="s">
        <v>85</v>
      </c>
      <c r="I19" s="80" t="s">
        <v>85</v>
      </c>
      <c r="J19" s="80" t="s">
        <v>85</v>
      </c>
      <c r="L19" s="151"/>
      <c r="M19" s="151"/>
      <c r="N19" s="151"/>
      <c r="O19" s="151"/>
      <c r="P19" s="3"/>
      <c r="Q19" s="3"/>
      <c r="R19" s="3"/>
    </row>
    <row r="20" spans="1:18" ht="15" customHeight="1" x14ac:dyDescent="0.4">
      <c r="B20" s="149"/>
      <c r="C20" s="9"/>
      <c r="D20" s="9"/>
      <c r="E20" s="9"/>
      <c r="F20" s="75"/>
      <c r="G20" s="55" t="s">
        <v>79</v>
      </c>
      <c r="H20" s="56" t="s">
        <v>63</v>
      </c>
      <c r="I20" s="57" t="s">
        <v>64</v>
      </c>
      <c r="J20" s="56" t="s">
        <v>71</v>
      </c>
      <c r="L20" s="151"/>
      <c r="M20" s="151"/>
      <c r="N20" s="151"/>
      <c r="O20" s="151"/>
      <c r="P20" s="3"/>
      <c r="Q20" s="3"/>
      <c r="R20" s="3"/>
    </row>
    <row r="21" spans="1:18" ht="15" customHeight="1" x14ac:dyDescent="0.4">
      <c r="B21" s="149"/>
      <c r="C21" s="9" t="s">
        <v>39</v>
      </c>
      <c r="D21" s="9"/>
      <c r="E21" s="9"/>
      <c r="F21" s="75"/>
      <c r="G21" s="112" t="s">
        <v>104</v>
      </c>
      <c r="H21" s="113" t="s">
        <v>114</v>
      </c>
      <c r="I21" s="59" t="str">
        <f>IF(I23="","",G21)</f>
        <v/>
      </c>
      <c r="J21" s="104" t="str">
        <f>IF(J23="","",G21)</f>
        <v/>
      </c>
      <c r="L21" s="151"/>
      <c r="M21" s="151"/>
      <c r="N21" s="151"/>
      <c r="O21" s="151"/>
      <c r="P21" s="3"/>
      <c r="Q21" s="3"/>
      <c r="R21" s="3"/>
    </row>
    <row r="22" spans="1:18" ht="15" customHeight="1" x14ac:dyDescent="0.4">
      <c r="B22" s="149"/>
      <c r="C22" s="9" t="s">
        <v>108</v>
      </c>
      <c r="D22" s="9"/>
      <c r="E22" s="9"/>
      <c r="F22" s="75"/>
      <c r="G22" s="112" t="s">
        <v>105</v>
      </c>
      <c r="H22" s="60" t="s">
        <v>115</v>
      </c>
      <c r="I22" s="59" t="str">
        <f>IF(I23="","",G22)</f>
        <v/>
      </c>
      <c r="J22" s="104" t="str">
        <f>IF(J23="","",G22)</f>
        <v/>
      </c>
      <c r="L22" s="3"/>
      <c r="M22" s="3"/>
      <c r="N22" s="3"/>
      <c r="P22" s="3"/>
      <c r="Q22" s="3"/>
      <c r="R22" s="3"/>
    </row>
    <row r="23" spans="1:18" ht="15" customHeight="1" x14ac:dyDescent="0.4">
      <c r="B23" s="149"/>
      <c r="C23" s="9" t="s">
        <v>109</v>
      </c>
      <c r="D23" s="9"/>
      <c r="E23" s="9"/>
      <c r="F23" s="75"/>
      <c r="G23" s="111" t="s">
        <v>105</v>
      </c>
      <c r="H23" s="112" t="s">
        <v>112</v>
      </c>
      <c r="I23" s="58"/>
      <c r="J23" s="58"/>
      <c r="M23" s="151"/>
      <c r="N23" s="151"/>
      <c r="O23" s="151"/>
      <c r="P23" s="3"/>
      <c r="Q23" s="3"/>
      <c r="R23" s="3"/>
    </row>
    <row r="24" spans="1:18" ht="15" customHeight="1" x14ac:dyDescent="0.4">
      <c r="B24" s="149"/>
      <c r="C24" s="9" t="s">
        <v>40</v>
      </c>
      <c r="D24" s="9"/>
      <c r="E24" s="9"/>
      <c r="F24" s="75"/>
      <c r="G24" s="61"/>
      <c r="H24" s="112" t="s">
        <v>96</v>
      </c>
      <c r="I24" s="58"/>
      <c r="J24" s="58"/>
      <c r="M24" s="151"/>
      <c r="N24" s="151"/>
      <c r="O24" s="151"/>
      <c r="P24" s="3"/>
      <c r="Q24" s="3"/>
      <c r="R24" s="3"/>
    </row>
    <row r="25" spans="1:18" ht="15" customHeight="1" x14ac:dyDescent="0.4">
      <c r="B25" s="149" t="s">
        <v>82</v>
      </c>
      <c r="C25" s="9" t="s">
        <v>110</v>
      </c>
      <c r="D25" s="9"/>
      <c r="E25" s="9"/>
      <c r="F25" s="75"/>
      <c r="G25" s="111">
        <v>1.625</v>
      </c>
      <c r="H25" s="118">
        <v>1.625</v>
      </c>
      <c r="I25" s="60" t="str">
        <f>IF(I23="","",H25)</f>
        <v/>
      </c>
      <c r="J25" s="107" t="str">
        <f>IF(J23="","",I25)</f>
        <v/>
      </c>
      <c r="M25" s="151"/>
      <c r="N25" s="151"/>
      <c r="O25" s="151"/>
      <c r="P25" s="3"/>
      <c r="Q25" s="3"/>
      <c r="R25" s="3"/>
    </row>
    <row r="26" spans="1:18" ht="15" customHeight="1" x14ac:dyDescent="0.4">
      <c r="B26" s="149"/>
      <c r="C26" s="9" t="s">
        <v>41</v>
      </c>
      <c r="D26" s="9"/>
      <c r="E26" s="9"/>
      <c r="F26" s="75"/>
      <c r="G26" s="111">
        <v>0.5</v>
      </c>
      <c r="H26" s="58">
        <v>1.5</v>
      </c>
      <c r="I26" s="112" t="s">
        <v>95</v>
      </c>
      <c r="J26" s="58"/>
      <c r="M26" s="53"/>
      <c r="N26" s="53"/>
      <c r="O26" s="7"/>
      <c r="P26" s="3"/>
      <c r="Q26" s="3"/>
      <c r="R26" s="3"/>
    </row>
    <row r="27" spans="1:18" ht="15" customHeight="1" x14ac:dyDescent="0.4">
      <c r="B27" s="149"/>
      <c r="C27" s="152" t="s">
        <v>42</v>
      </c>
      <c r="D27" s="153"/>
      <c r="E27" s="153"/>
      <c r="F27" s="154"/>
      <c r="G27" s="61">
        <v>125</v>
      </c>
      <c r="H27" s="58">
        <v>185</v>
      </c>
      <c r="I27" s="58"/>
      <c r="J27" s="58"/>
      <c r="M27" s="3"/>
      <c r="N27" s="150"/>
      <c r="O27" s="150"/>
      <c r="P27" s="3"/>
      <c r="Q27" s="3"/>
      <c r="R27" s="3"/>
    </row>
    <row r="28" spans="1:18" ht="15" customHeight="1" x14ac:dyDescent="0.4">
      <c r="B28" s="149"/>
      <c r="C28" s="9" t="s">
        <v>43</v>
      </c>
      <c r="D28" s="9"/>
      <c r="E28" s="9"/>
      <c r="F28" s="75"/>
      <c r="G28" s="111" t="s">
        <v>95</v>
      </c>
      <c r="H28" s="112" t="s">
        <v>95</v>
      </c>
      <c r="I28" s="58"/>
      <c r="J28" s="58"/>
      <c r="M28" s="3"/>
      <c r="N28" s="150"/>
      <c r="O28" s="150"/>
      <c r="P28" s="3"/>
      <c r="Q28" s="3"/>
      <c r="R28" s="3"/>
    </row>
    <row r="29" spans="1:18" ht="15" customHeight="1" x14ac:dyDescent="0.4">
      <c r="B29" s="149"/>
      <c r="C29" s="9" t="s">
        <v>111</v>
      </c>
      <c r="D29" s="9"/>
      <c r="E29" s="9"/>
      <c r="F29" s="75"/>
      <c r="G29" s="62">
        <v>1.5</v>
      </c>
      <c r="H29" s="63">
        <v>1.5</v>
      </c>
      <c r="I29" s="63"/>
      <c r="J29" s="63"/>
      <c r="M29" s="3"/>
      <c r="N29" s="150"/>
      <c r="O29" s="150"/>
      <c r="P29" s="3"/>
      <c r="Q29" s="3"/>
      <c r="R29" s="3"/>
    </row>
    <row r="30" spans="1:18" ht="15" customHeight="1" x14ac:dyDescent="0.4">
      <c r="B30" s="149" t="s">
        <v>2</v>
      </c>
      <c r="C30" s="9" t="s">
        <v>62</v>
      </c>
      <c r="D30" s="9"/>
      <c r="E30" s="9"/>
      <c r="F30" s="75"/>
      <c r="G30" s="114">
        <v>3</v>
      </c>
      <c r="H30" s="115">
        <v>1</v>
      </c>
      <c r="I30" s="63"/>
      <c r="J30" s="63"/>
      <c r="L30" s="52"/>
      <c r="M30" s="3"/>
      <c r="N30" s="3"/>
      <c r="P30" s="3"/>
      <c r="Q30" s="3"/>
      <c r="R30" s="3"/>
    </row>
    <row r="31" spans="1:18" ht="15" customHeight="1" x14ac:dyDescent="0.4">
      <c r="B31" s="149"/>
      <c r="C31" s="9" t="s">
        <v>44</v>
      </c>
      <c r="D31" s="9"/>
      <c r="E31" s="9"/>
      <c r="F31" s="75"/>
      <c r="G31" s="61">
        <v>20</v>
      </c>
      <c r="H31" s="58">
        <v>43</v>
      </c>
      <c r="I31" s="58"/>
      <c r="J31" s="58"/>
      <c r="L31" s="52"/>
      <c r="M31" s="3"/>
      <c r="N31" s="3"/>
      <c r="P31" s="3"/>
      <c r="Q31" s="3"/>
      <c r="R31" s="3"/>
    </row>
    <row r="32" spans="1:18" ht="15" customHeight="1" x14ac:dyDescent="0.4">
      <c r="B32" s="149"/>
      <c r="C32" s="9" t="s">
        <v>52</v>
      </c>
      <c r="D32" s="9"/>
      <c r="E32" s="9"/>
      <c r="F32" s="75"/>
      <c r="G32" s="114" t="s">
        <v>95</v>
      </c>
      <c r="H32" s="115" t="s">
        <v>95</v>
      </c>
      <c r="I32" s="63"/>
      <c r="J32" s="63"/>
      <c r="M32" s="3"/>
      <c r="N32" s="3"/>
      <c r="P32" s="3"/>
      <c r="Q32" s="3"/>
      <c r="R32" s="3"/>
    </row>
    <row r="33" spans="1:18" ht="15" customHeight="1" x14ac:dyDescent="0.4">
      <c r="B33" s="149"/>
      <c r="C33" s="9" t="s">
        <v>45</v>
      </c>
      <c r="D33" s="9"/>
      <c r="E33" s="9"/>
      <c r="F33" s="75"/>
      <c r="G33" s="61">
        <v>6</v>
      </c>
      <c r="H33" s="58">
        <v>8</v>
      </c>
      <c r="I33" s="58"/>
      <c r="J33" s="58"/>
      <c r="L33" s="52"/>
      <c r="M33" s="3"/>
      <c r="N33" s="3"/>
      <c r="P33" s="3"/>
      <c r="Q33" s="3"/>
      <c r="R33" s="3"/>
    </row>
    <row r="34" spans="1:18" ht="15" customHeight="1" x14ac:dyDescent="0.4">
      <c r="B34" s="149"/>
      <c r="C34" s="9" t="s">
        <v>46</v>
      </c>
      <c r="D34" s="9"/>
      <c r="E34" s="9"/>
      <c r="F34" s="75"/>
      <c r="G34" s="117">
        <v>60</v>
      </c>
      <c r="H34" s="106">
        <v>86</v>
      </c>
      <c r="I34" s="64" t="str">
        <f>IF(I33*I31=0,"",I33*I31)</f>
        <v/>
      </c>
      <c r="J34" s="106" t="str">
        <f>IF(J33*J31=0,"",J33*J31)</f>
        <v/>
      </c>
    </row>
    <row r="35" spans="1:18" ht="15" customHeight="1" x14ac:dyDescent="0.4">
      <c r="B35" s="149"/>
      <c r="C35" s="9" t="s">
        <v>47</v>
      </c>
      <c r="D35" s="9"/>
      <c r="E35" s="9"/>
      <c r="F35" s="75"/>
      <c r="G35" s="61">
        <v>63</v>
      </c>
      <c r="H35" s="116">
        <v>63</v>
      </c>
      <c r="I35" s="65"/>
      <c r="J35" s="58"/>
    </row>
    <row r="36" spans="1:18" ht="15" customHeight="1" x14ac:dyDescent="0.4">
      <c r="B36" s="149"/>
      <c r="C36" s="9" t="s">
        <v>48</v>
      </c>
      <c r="D36" s="9"/>
      <c r="E36" s="9"/>
      <c r="F36" s="75"/>
      <c r="G36" s="66" t="s">
        <v>103</v>
      </c>
      <c r="H36" s="113" t="s">
        <v>103</v>
      </c>
      <c r="I36" s="59" t="str">
        <f>IF(I23="","",G36)</f>
        <v/>
      </c>
      <c r="J36" s="104" t="str">
        <f>IF(J23="","",G36)</f>
        <v/>
      </c>
    </row>
    <row r="37" spans="1:18" ht="15" customHeight="1" x14ac:dyDescent="0.4">
      <c r="B37" s="149"/>
      <c r="C37" s="9" t="s">
        <v>77</v>
      </c>
      <c r="D37" s="9"/>
      <c r="E37" s="9"/>
      <c r="F37" s="75"/>
      <c r="G37" s="101">
        <f>IF(G23="","",G43/(G31*G33)*G39)</f>
        <v>1250</v>
      </c>
      <c r="H37" s="105">
        <f>IF(H23="","",H43/(H31*H33)*H39)</f>
        <v>436.04651162790697</v>
      </c>
      <c r="I37" s="67" t="str">
        <f>IF(I23="","",I43/(I31*I33)*I39)</f>
        <v/>
      </c>
      <c r="J37" s="105" t="str">
        <f>IF(J23="","",J43/(J31*J33)*J39)</f>
        <v/>
      </c>
    </row>
    <row r="38" spans="1:18" ht="15" customHeight="1" x14ac:dyDescent="0.4">
      <c r="B38" s="149" t="s">
        <v>76</v>
      </c>
      <c r="C38" s="9" t="s">
        <v>49</v>
      </c>
      <c r="D38" s="9"/>
      <c r="E38" s="9"/>
      <c r="F38" s="75"/>
      <c r="G38" s="68">
        <v>27</v>
      </c>
      <c r="H38" s="69">
        <v>22</v>
      </c>
      <c r="I38" s="69"/>
      <c r="J38" s="69"/>
      <c r="L38" s="52"/>
    </row>
    <row r="39" spans="1:18" ht="15" customHeight="1" x14ac:dyDescent="0.4">
      <c r="B39" s="149"/>
      <c r="C39" s="9" t="s">
        <v>67</v>
      </c>
      <c r="D39" s="9"/>
      <c r="E39" s="9"/>
      <c r="F39" s="75"/>
      <c r="G39" s="70">
        <v>4</v>
      </c>
      <c r="H39" s="71">
        <v>4</v>
      </c>
      <c r="I39" s="71" t="str">
        <f>IF(I23="","",G39)</f>
        <v/>
      </c>
      <c r="J39" s="105" t="str">
        <f>IF(J23="","",G39)</f>
        <v/>
      </c>
      <c r="L39" s="52"/>
    </row>
    <row r="40" spans="1:18" ht="15" customHeight="1" x14ac:dyDescent="0.4">
      <c r="B40" s="149"/>
      <c r="C40" s="9" t="s">
        <v>3</v>
      </c>
      <c r="D40" s="9"/>
      <c r="E40" s="9"/>
      <c r="F40" s="75"/>
      <c r="G40" s="102">
        <v>0.93</v>
      </c>
      <c r="H40" s="122">
        <v>0.25600000000000001</v>
      </c>
      <c r="I40" s="72" t="str">
        <f>IF(I23="","",I38*I39/I34)</f>
        <v/>
      </c>
      <c r="J40" s="102" t="str">
        <f>IF(J23="","",J38*J39/J34)</f>
        <v/>
      </c>
      <c r="L40" s="2"/>
    </row>
    <row r="41" spans="1:18" ht="15" customHeight="1" x14ac:dyDescent="0.4">
      <c r="B41" s="149"/>
      <c r="C41" s="9" t="s">
        <v>66</v>
      </c>
      <c r="D41" s="9"/>
      <c r="E41" s="9"/>
      <c r="F41" s="75"/>
      <c r="G41" s="73">
        <v>0.1</v>
      </c>
      <c r="H41" s="73">
        <v>0.1</v>
      </c>
      <c r="I41" s="73" t="str">
        <f>IF(I22="","",G41)</f>
        <v/>
      </c>
      <c r="J41" s="108" t="str">
        <f>IF(J22="","",G41)</f>
        <v/>
      </c>
      <c r="L41" s="52"/>
    </row>
    <row r="42" spans="1:18" ht="15" customHeight="1" x14ac:dyDescent="0.4">
      <c r="B42" s="149"/>
      <c r="C42" s="9" t="s">
        <v>50</v>
      </c>
      <c r="D42" s="9"/>
      <c r="E42" s="9"/>
      <c r="F42" s="75"/>
      <c r="G42" s="102">
        <v>65</v>
      </c>
      <c r="H42" s="102">
        <v>65</v>
      </c>
      <c r="I42" s="69" t="str">
        <f>IF(I23="","",G42)</f>
        <v/>
      </c>
      <c r="J42" s="102" t="str">
        <f>IF(J23="","",G42)</f>
        <v/>
      </c>
      <c r="L42" s="52"/>
    </row>
    <row r="43" spans="1:18" ht="15" customHeight="1" x14ac:dyDescent="0.4">
      <c r="B43" s="149"/>
      <c r="C43" s="9" t="s">
        <v>54</v>
      </c>
      <c r="D43" s="9"/>
      <c r="E43" s="9"/>
      <c r="F43" s="75"/>
      <c r="G43" s="120">
        <v>37500</v>
      </c>
      <c r="H43" s="121">
        <v>37500</v>
      </c>
      <c r="I43" s="59" t="str">
        <f>IF(I23="","",G43)</f>
        <v/>
      </c>
      <c r="J43" s="104" t="str">
        <f>IF(J23="","",G43)</f>
        <v/>
      </c>
      <c r="L43" s="52"/>
    </row>
    <row r="44" spans="1:18" ht="15" customHeight="1" x14ac:dyDescent="0.4">
      <c r="B44" s="149"/>
      <c r="C44" s="9" t="s">
        <v>65</v>
      </c>
      <c r="D44" s="9"/>
      <c r="E44" s="9"/>
      <c r="F44" s="75"/>
      <c r="G44" s="103">
        <f>IF(G22="","",G40+(G42*(G30/60)))</f>
        <v>4.18</v>
      </c>
      <c r="H44" s="103">
        <f>IF(H22="","",H40+(H42*(H30/60)))</f>
        <v>1.3393333333333333</v>
      </c>
      <c r="I44" s="74" t="str">
        <f>IF(I22="","",I40+(I42*(I30/60)))</f>
        <v/>
      </c>
      <c r="J44" s="103" t="str">
        <f>IF(J22="","",J40+(J42*(J30/60)))</f>
        <v/>
      </c>
    </row>
    <row r="45" spans="1:18" ht="15" customHeight="1" x14ac:dyDescent="0.4">
      <c r="B45" s="149"/>
      <c r="C45" s="9" t="s">
        <v>72</v>
      </c>
      <c r="D45" s="9"/>
      <c r="E45" s="9"/>
      <c r="F45" s="9"/>
      <c r="G45" s="75"/>
      <c r="H45" s="119" t="s">
        <v>107</v>
      </c>
      <c r="I45" s="81" t="e">
        <f>IF('Cost Savings KORLOY 2nd Test'!F62&lt;0,"LOST","WON")</f>
        <v>#DIV/0!</v>
      </c>
      <c r="J45" s="109" t="e">
        <f>IF('Cost Savings KORLOY 3rd Test'!F62&lt;0,"LOST","WON")</f>
        <v>#DIV/0!</v>
      </c>
    </row>
    <row r="46" spans="1:18" ht="8" customHeight="1" x14ac:dyDescent="0.4">
      <c r="A46" s="3"/>
      <c r="B46" s="76"/>
      <c r="C46" s="77"/>
      <c r="D46" s="77"/>
      <c r="E46" s="77"/>
      <c r="F46" s="77"/>
      <c r="G46" s="77"/>
      <c r="H46" s="78"/>
      <c r="I46" s="78"/>
      <c r="J46" s="78"/>
      <c r="K46" s="3"/>
    </row>
    <row r="47" spans="1:18" ht="12" customHeight="1" x14ac:dyDescent="0.4">
      <c r="B47" s="97" t="s">
        <v>81</v>
      </c>
      <c r="C47" s="95"/>
      <c r="D47" s="95"/>
      <c r="E47" s="95"/>
      <c r="F47" s="95"/>
      <c r="G47" s="95"/>
      <c r="H47" s="95"/>
      <c r="I47" s="95"/>
      <c r="J47" s="96"/>
    </row>
    <row r="48" spans="1:18" ht="12" customHeight="1" x14ac:dyDescent="0.4">
      <c r="B48" s="143" t="s">
        <v>106</v>
      </c>
      <c r="C48" s="144"/>
      <c r="D48" s="144"/>
      <c r="E48" s="144"/>
      <c r="F48" s="144"/>
      <c r="G48" s="144"/>
      <c r="H48" s="144"/>
      <c r="I48" s="144"/>
      <c r="J48" s="145"/>
    </row>
    <row r="49" spans="2:10" ht="12" customHeight="1" x14ac:dyDescent="0.4">
      <c r="B49" s="143"/>
      <c r="C49" s="144"/>
      <c r="D49" s="144"/>
      <c r="E49" s="144"/>
      <c r="F49" s="144"/>
      <c r="G49" s="144"/>
      <c r="H49" s="144"/>
      <c r="I49" s="144"/>
      <c r="J49" s="145"/>
    </row>
    <row r="50" spans="2:10" ht="12" customHeight="1" x14ac:dyDescent="0.4">
      <c r="B50" s="143"/>
      <c r="C50" s="144"/>
      <c r="D50" s="144"/>
      <c r="E50" s="144"/>
      <c r="F50" s="144"/>
      <c r="G50" s="144"/>
      <c r="H50" s="144"/>
      <c r="I50" s="144"/>
      <c r="J50" s="145"/>
    </row>
    <row r="51" spans="2:10" ht="12" customHeight="1" x14ac:dyDescent="0.4">
      <c r="B51" s="143"/>
      <c r="C51" s="144"/>
      <c r="D51" s="144"/>
      <c r="E51" s="144"/>
      <c r="F51" s="144"/>
      <c r="G51" s="144"/>
      <c r="H51" s="144"/>
      <c r="I51" s="144"/>
      <c r="J51" s="145"/>
    </row>
    <row r="52" spans="2:10" ht="12" customHeight="1" x14ac:dyDescent="0.4">
      <c r="B52" s="143"/>
      <c r="C52" s="144"/>
      <c r="D52" s="144"/>
      <c r="E52" s="144"/>
      <c r="F52" s="144"/>
      <c r="G52" s="144"/>
      <c r="H52" s="144"/>
      <c r="I52" s="144"/>
      <c r="J52" s="145"/>
    </row>
    <row r="53" spans="2:10" ht="12" customHeight="1" x14ac:dyDescent="0.4">
      <c r="B53" s="143"/>
      <c r="C53" s="144"/>
      <c r="D53" s="144"/>
      <c r="E53" s="144"/>
      <c r="F53" s="144"/>
      <c r="G53" s="144"/>
      <c r="H53" s="144"/>
      <c r="I53" s="144"/>
      <c r="J53" s="145"/>
    </row>
    <row r="54" spans="2:10" ht="12" customHeight="1" x14ac:dyDescent="0.4">
      <c r="B54" s="143"/>
      <c r="C54" s="144"/>
      <c r="D54" s="144"/>
      <c r="E54" s="144"/>
      <c r="F54" s="144"/>
      <c r="G54" s="144"/>
      <c r="H54" s="144"/>
      <c r="I54" s="144"/>
      <c r="J54" s="145"/>
    </row>
    <row r="55" spans="2:10" ht="12" customHeight="1" x14ac:dyDescent="0.4">
      <c r="B55" s="146"/>
      <c r="C55" s="147"/>
      <c r="D55" s="147"/>
      <c r="E55" s="147"/>
      <c r="F55" s="147"/>
      <c r="G55" s="147"/>
      <c r="H55" s="147"/>
      <c r="I55" s="147"/>
      <c r="J55" s="148"/>
    </row>
  </sheetData>
  <mergeCells count="35">
    <mergeCell ref="F4:G4"/>
    <mergeCell ref="C4:E4"/>
    <mergeCell ref="F9:J9"/>
    <mergeCell ref="C7:E7"/>
    <mergeCell ref="B38:B45"/>
    <mergeCell ref="B30:B37"/>
    <mergeCell ref="C16:E17"/>
    <mergeCell ref="C11:E12"/>
    <mergeCell ref="C13:E13"/>
    <mergeCell ref="B16:B17"/>
    <mergeCell ref="F10:J17"/>
    <mergeCell ref="B18:J18"/>
    <mergeCell ref="B48:J55"/>
    <mergeCell ref="B19:B24"/>
    <mergeCell ref="N27:O29"/>
    <mergeCell ref="M23:O25"/>
    <mergeCell ref="L19:O21"/>
    <mergeCell ref="B25:B29"/>
    <mergeCell ref="C27:F27"/>
    <mergeCell ref="Q1:T1"/>
    <mergeCell ref="B9:B10"/>
    <mergeCell ref="B11:B12"/>
    <mergeCell ref="B14:B15"/>
    <mergeCell ref="C14:E15"/>
    <mergeCell ref="H5:J5"/>
    <mergeCell ref="H6:J6"/>
    <mergeCell ref="C5:E5"/>
    <mergeCell ref="C6:E6"/>
    <mergeCell ref="C1:H3"/>
    <mergeCell ref="F5:G5"/>
    <mergeCell ref="F6:G6"/>
    <mergeCell ref="F7:G7"/>
    <mergeCell ref="H7:J7"/>
    <mergeCell ref="C9:E10"/>
    <mergeCell ref="H4:J4"/>
  </mergeCells>
  <phoneticPr fontId="0" type="noConversion"/>
  <conditionalFormatting sqref="H45:J45">
    <cfRule type="expression" dxfId="0" priority="1" stopIfTrue="1">
      <formula>ISERROR(H45:J45)</formula>
    </cfRule>
  </conditionalFormatting>
  <dataValidations count="7">
    <dataValidation type="whole" allowBlank="1" showInputMessage="1" showErrorMessage="1" sqref="G39:J39 H33:J34 G33" xr:uid="{00000000-0002-0000-0100-000000000000}">
      <formula1>-99999999</formula1>
      <formula2>99999999</formula2>
    </dataValidation>
    <dataValidation type="list" allowBlank="1" showInputMessage="1" showErrorMessage="1" sqref="Q3" xr:uid="{00000000-0002-0000-0100-000001000000}">
      <formula1>$Q$3:$Q$4</formula1>
    </dataValidation>
    <dataValidation type="list" allowBlank="1" showInputMessage="1" sqref="C13:E13" xr:uid="{00000000-0002-0000-0100-000002000000}">
      <formula1>$R$3:$R$8</formula1>
    </dataValidation>
    <dataValidation type="list" allowBlank="1" showInputMessage="1" sqref="J1" xr:uid="{00000000-0002-0000-0100-000003000000}">
      <formula1>$Q$3:$Q$4</formula1>
    </dataValidation>
    <dataValidation type="list" allowBlank="1" showInputMessage="1" sqref="C14:E15" xr:uid="{00000000-0002-0000-0100-000004000000}">
      <formula1>$S$3:$S$7</formula1>
    </dataValidation>
    <dataValidation type="list" allowBlank="1" showInputMessage="1" sqref="C16:E17" xr:uid="{00000000-0002-0000-0100-000005000000}">
      <formula1>$T$3:$T$9</formula1>
    </dataValidation>
    <dataValidation type="whole" allowBlank="1" showInputMessage="1" showErrorMessage="1" sqref="G37" xr:uid="{00000000-0002-0000-0100-000006000000}">
      <formula1>-9999999</formula1>
      <formula2>999999</formula2>
    </dataValidation>
  </dataValidations>
  <printOptions horizontalCentered="1" verticalCentered="1"/>
  <pageMargins left="0.25" right="0.25" top="0.25" bottom="0.25" header="0" footer="0"/>
  <pageSetup scale="98" orientation="portrait" horizontalDpi="4294967293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10"/>
  </sheetPr>
  <dimension ref="A1:AM131"/>
  <sheetViews>
    <sheetView showGridLines="0" topLeftCell="A11" zoomScale="125" zoomScaleNormal="125" zoomScaleSheetLayoutView="100" zoomScalePageLayoutView="125" workbookViewId="0">
      <selection activeCell="G65" sqref="G65"/>
    </sheetView>
  </sheetViews>
  <sheetFormatPr defaultColWidth="8.8203125" defaultRowHeight="12.7" x14ac:dyDescent="0.4"/>
  <cols>
    <col min="1" max="1" width="13.8203125" customWidth="1"/>
    <col min="2" max="2" width="10.64453125" customWidth="1"/>
    <col min="4" max="4" width="14.46875" customWidth="1"/>
    <col min="5" max="5" width="17.64453125" customWidth="1"/>
    <col min="6" max="6" width="15.64453125" bestFit="1" customWidth="1"/>
    <col min="7" max="7" width="17.46875" customWidth="1"/>
    <col min="9" max="9" width="13.64453125" customWidth="1"/>
    <col min="10" max="10" width="7.64453125" customWidth="1"/>
    <col min="11" max="11" width="5.64453125" customWidth="1"/>
    <col min="13" max="13" width="23.8203125" customWidth="1"/>
  </cols>
  <sheetData>
    <row r="1" spans="1:18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8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8" x14ac:dyDescent="0.4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8" x14ac:dyDescent="0.4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</row>
    <row r="5" spans="1:18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8" x14ac:dyDescent="0.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8" x14ac:dyDescent="0.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8" ht="12.75" customHeight="1" x14ac:dyDescent="0.4">
      <c r="A8" s="176" t="s">
        <v>29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</row>
    <row r="9" spans="1:18" x14ac:dyDescent="0.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8" ht="15.35" x14ac:dyDescent="0.5">
      <c r="A10" s="12" t="s">
        <v>30</v>
      </c>
      <c r="B10" s="174" t="str">
        <f>'Test Data'!C4</f>
        <v xml:space="preserve"> </v>
      </c>
      <c r="C10" s="174"/>
      <c r="D10" s="174"/>
      <c r="E10" s="10"/>
      <c r="F10" s="10"/>
      <c r="G10" s="10"/>
      <c r="H10" s="5" t="s">
        <v>5</v>
      </c>
      <c r="I10" s="13">
        <f>'Test Data'!J1</f>
        <v>43814</v>
      </c>
      <c r="J10" s="10"/>
      <c r="K10" s="10"/>
    </row>
    <row r="11" spans="1:18" ht="15.35" x14ac:dyDescent="0.5">
      <c r="A11" s="12" t="s">
        <v>51</v>
      </c>
      <c r="B11" s="175" t="str">
        <f>'Test Data'!C5</f>
        <v xml:space="preserve"> </v>
      </c>
      <c r="C11" s="175"/>
      <c r="D11" s="175"/>
      <c r="E11" s="10"/>
      <c r="F11" s="10"/>
      <c r="G11" s="10"/>
      <c r="H11" s="12" t="s">
        <v>92</v>
      </c>
      <c r="I11" s="172" t="str">
        <f>'Test Data'!H4</f>
        <v xml:space="preserve">Dave Williams </v>
      </c>
      <c r="J11" s="172"/>
      <c r="K11" s="172"/>
      <c r="Q11" s="7"/>
      <c r="R11" s="7"/>
    </row>
    <row r="12" spans="1:18" x14ac:dyDescent="0.4">
      <c r="A12" s="10"/>
      <c r="B12" s="10"/>
      <c r="C12" s="10"/>
      <c r="D12" s="10"/>
      <c r="E12" s="14"/>
      <c r="F12" s="14"/>
      <c r="G12" s="14"/>
      <c r="H12" s="10"/>
      <c r="I12" s="10"/>
      <c r="J12" s="10"/>
      <c r="K12" s="10"/>
    </row>
    <row r="13" spans="1:18" x14ac:dyDescent="0.4">
      <c r="A13" s="10"/>
      <c r="B13" s="14"/>
      <c r="C13" s="14"/>
      <c r="D13" s="14"/>
      <c r="E13" s="14"/>
      <c r="F13" s="14"/>
      <c r="G13" s="14"/>
      <c r="H13" s="14"/>
      <c r="I13" s="10"/>
      <c r="J13" s="14"/>
      <c r="K13" s="10"/>
      <c r="M13" s="3"/>
      <c r="N13" s="3"/>
      <c r="O13" s="3"/>
    </row>
    <row r="14" spans="1:18" ht="15" x14ac:dyDescent="0.45">
      <c r="A14" s="10"/>
      <c r="B14" s="14"/>
      <c r="C14" s="14"/>
      <c r="D14" s="14"/>
      <c r="E14" s="4" t="s">
        <v>27</v>
      </c>
      <c r="F14" s="14"/>
      <c r="G14" s="11" t="s">
        <v>85</v>
      </c>
      <c r="H14" s="14" t="s">
        <v>69</v>
      </c>
      <c r="I14" s="178" t="str">
        <f>'Test Data'!H23</f>
        <v>XOMT130406-PD</v>
      </c>
      <c r="J14" s="178"/>
      <c r="K14" s="10"/>
      <c r="M14" s="3"/>
      <c r="N14" s="3"/>
      <c r="O14" s="3"/>
    </row>
    <row r="15" spans="1:18" ht="15" x14ac:dyDescent="0.45">
      <c r="A15" s="10"/>
      <c r="B15" s="16"/>
      <c r="C15" s="16"/>
      <c r="D15" s="16"/>
      <c r="E15" s="17" t="str">
        <f>'Test Data'!G19</f>
        <v xml:space="preserve">Komet </v>
      </c>
      <c r="F15" s="16"/>
      <c r="G15" s="47"/>
      <c r="H15" s="51" t="s">
        <v>70</v>
      </c>
      <c r="I15" s="178" t="str">
        <f>'Test Data'!H24</f>
        <v xml:space="preserve">Pc5300 </v>
      </c>
      <c r="J15" s="178"/>
      <c r="K15" s="16"/>
      <c r="M15" s="3"/>
      <c r="N15" s="3"/>
      <c r="O15" s="3"/>
    </row>
    <row r="16" spans="1:18" ht="13.7" x14ac:dyDescent="0.4">
      <c r="A16" s="10"/>
      <c r="B16" s="18" t="s">
        <v>6</v>
      </c>
      <c r="C16" s="16"/>
      <c r="D16" s="16"/>
      <c r="E16" s="1">
        <f>'Test Data'!G38</f>
        <v>27</v>
      </c>
      <c r="F16" s="14"/>
      <c r="G16" s="1">
        <f>'Test Data'!H38</f>
        <v>22</v>
      </c>
      <c r="H16" s="16"/>
      <c r="I16" s="17"/>
      <c r="J16" s="16"/>
      <c r="K16" s="16"/>
      <c r="M16" s="40"/>
      <c r="N16" s="3"/>
      <c r="O16" s="3"/>
    </row>
    <row r="17" spans="1:15" ht="15.35" thickBot="1" x14ac:dyDescent="0.5">
      <c r="A17" s="10"/>
      <c r="B17" s="18" t="s">
        <v>55</v>
      </c>
      <c r="C17" s="16"/>
      <c r="D17" s="16"/>
      <c r="E17" s="19">
        <f>'Test Data'!G33</f>
        <v>6</v>
      </c>
      <c r="F17" s="14"/>
      <c r="G17" s="19">
        <f>'Test Data'!H33</f>
        <v>8</v>
      </c>
      <c r="H17" s="180"/>
      <c r="I17" s="181"/>
      <c r="J17" s="181"/>
      <c r="K17" s="16"/>
      <c r="M17" s="3"/>
      <c r="N17" s="3"/>
      <c r="O17" s="3"/>
    </row>
    <row r="18" spans="1:15" ht="13.7" x14ac:dyDescent="0.4">
      <c r="A18" s="10"/>
      <c r="B18" s="18" t="s">
        <v>56</v>
      </c>
      <c r="C18" s="16"/>
      <c r="D18" s="16"/>
      <c r="E18" s="1">
        <f>SUM(E16/E17)</f>
        <v>4.5</v>
      </c>
      <c r="F18" s="14"/>
      <c r="G18" s="1">
        <f>SUM(G16/G17)</f>
        <v>2.75</v>
      </c>
      <c r="H18" s="16"/>
      <c r="I18" s="16"/>
      <c r="J18" s="16"/>
      <c r="K18" s="16"/>
      <c r="M18" s="3"/>
      <c r="N18" s="3"/>
      <c r="O18" s="3"/>
    </row>
    <row r="19" spans="1:15" ht="14" thickBot="1" x14ac:dyDescent="0.45">
      <c r="A19" s="10"/>
      <c r="B19" s="18" t="s">
        <v>53</v>
      </c>
      <c r="C19" s="16"/>
      <c r="D19" s="16"/>
      <c r="E19" s="19">
        <f>'Test Data'!G39</f>
        <v>4</v>
      </c>
      <c r="F19" s="14"/>
      <c r="G19" s="19">
        <f>'Test Data'!H39</f>
        <v>4</v>
      </c>
      <c r="H19" s="16"/>
      <c r="I19" s="16"/>
      <c r="J19" s="16"/>
      <c r="K19" s="16"/>
      <c r="M19" s="3"/>
      <c r="N19" s="3"/>
      <c r="O19" s="3"/>
    </row>
    <row r="20" spans="1:15" ht="13.7" x14ac:dyDescent="0.4">
      <c r="A20" s="10"/>
      <c r="B20" s="18" t="s">
        <v>7</v>
      </c>
      <c r="C20" s="16"/>
      <c r="D20" s="16"/>
      <c r="E20" s="1">
        <f>SUM(E18*E19)</f>
        <v>18</v>
      </c>
      <c r="F20" s="14"/>
      <c r="G20" s="1">
        <f>SUM(G18*G19)</f>
        <v>11</v>
      </c>
      <c r="H20" s="16"/>
      <c r="I20" s="16"/>
      <c r="J20" s="16"/>
      <c r="K20" s="16"/>
      <c r="M20" s="3"/>
      <c r="N20" s="3"/>
      <c r="O20" s="3"/>
    </row>
    <row r="21" spans="1:15" ht="14" thickBot="1" x14ac:dyDescent="0.45">
      <c r="A21" s="10"/>
      <c r="B21" s="18" t="s">
        <v>57</v>
      </c>
      <c r="C21" s="16"/>
      <c r="D21" s="16"/>
      <c r="E21" s="19">
        <f>'Test Data'!G31</f>
        <v>20</v>
      </c>
      <c r="F21" s="14"/>
      <c r="G21" s="19">
        <f>'Test Data'!H31</f>
        <v>43</v>
      </c>
      <c r="H21" s="16"/>
      <c r="I21" s="16"/>
      <c r="J21" s="16"/>
      <c r="K21" s="16"/>
      <c r="M21" s="3"/>
      <c r="N21" s="3"/>
      <c r="O21" s="3"/>
    </row>
    <row r="22" spans="1:15" ht="13.7" x14ac:dyDescent="0.4">
      <c r="A22" s="10"/>
      <c r="B22" s="18" t="s">
        <v>8</v>
      </c>
      <c r="C22" s="16"/>
      <c r="D22" s="16"/>
      <c r="E22" s="20">
        <f>SUM(E20/E21)</f>
        <v>0.9</v>
      </c>
      <c r="F22" s="14"/>
      <c r="G22" s="20">
        <f>SUM(G20/G21)</f>
        <v>0.2558139534883721</v>
      </c>
      <c r="H22" s="16"/>
      <c r="I22" s="16"/>
      <c r="J22" s="16"/>
      <c r="K22" s="16"/>
      <c r="M22" s="41"/>
      <c r="N22" s="3"/>
      <c r="O22" s="3"/>
    </row>
    <row r="23" spans="1:15" ht="14" thickBot="1" x14ac:dyDescent="0.45">
      <c r="A23" s="10"/>
      <c r="B23" s="18" t="s">
        <v>58</v>
      </c>
      <c r="C23" s="16"/>
      <c r="D23" s="16"/>
      <c r="E23" s="19">
        <v>37500</v>
      </c>
      <c r="F23" s="14"/>
      <c r="G23" s="19">
        <v>37500</v>
      </c>
      <c r="H23" s="16"/>
      <c r="I23" s="16"/>
      <c r="J23" s="16"/>
      <c r="K23" s="16"/>
      <c r="M23" s="40"/>
      <c r="N23" s="3"/>
      <c r="O23" s="3"/>
    </row>
    <row r="24" spans="1:15" ht="13.7" x14ac:dyDescent="0.4">
      <c r="A24" s="10"/>
      <c r="B24" s="18" t="s">
        <v>9</v>
      </c>
      <c r="C24" s="16"/>
      <c r="D24" s="16"/>
      <c r="E24" s="1">
        <f>SUM(E22*E23)</f>
        <v>33750</v>
      </c>
      <c r="F24" s="14"/>
      <c r="G24" s="1">
        <f>SUM(G22*G23)</f>
        <v>9593.0232558139542</v>
      </c>
      <c r="H24" s="16"/>
      <c r="I24" s="16"/>
      <c r="J24" s="16"/>
      <c r="K24" s="16"/>
      <c r="M24" s="3"/>
      <c r="N24" s="3"/>
      <c r="O24" s="3"/>
    </row>
    <row r="25" spans="1:15" ht="13.7" x14ac:dyDescent="0.4">
      <c r="A25" s="10"/>
      <c r="B25" s="16"/>
      <c r="C25" s="16"/>
      <c r="D25" s="16"/>
      <c r="E25" s="16"/>
      <c r="F25" s="16"/>
      <c r="G25" s="16"/>
      <c r="H25" s="16"/>
      <c r="I25" s="16"/>
      <c r="J25" s="16"/>
      <c r="K25" s="16"/>
      <c r="M25" s="42"/>
      <c r="N25" s="3"/>
      <c r="O25" s="3"/>
    </row>
    <row r="26" spans="1:15" x14ac:dyDescent="0.4">
      <c r="A26" s="10"/>
      <c r="B26" s="16"/>
      <c r="C26" s="16"/>
      <c r="D26" s="16"/>
      <c r="E26" s="16"/>
      <c r="F26" s="16"/>
      <c r="G26" s="16"/>
      <c r="H26" s="16"/>
      <c r="I26" s="16"/>
      <c r="J26" s="16"/>
      <c r="K26" s="16"/>
      <c r="M26" s="3"/>
      <c r="N26" s="3"/>
      <c r="O26" s="3"/>
    </row>
    <row r="27" spans="1:15" s="44" customFormat="1" ht="22" customHeight="1" x14ac:dyDescent="0.6">
      <c r="A27" s="177" t="s">
        <v>68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M27" s="45"/>
      <c r="N27" s="46"/>
      <c r="O27" s="46"/>
    </row>
    <row r="28" spans="1:15" x14ac:dyDescent="0.4">
      <c r="A28" s="10"/>
      <c r="B28" s="16"/>
      <c r="C28" s="16"/>
      <c r="D28" s="16" t="s">
        <v>10</v>
      </c>
      <c r="E28" s="16"/>
      <c r="F28" s="16"/>
      <c r="G28" s="16"/>
      <c r="H28" s="16"/>
      <c r="I28" s="16"/>
      <c r="J28" s="16"/>
      <c r="K28" s="16"/>
      <c r="M28" s="43"/>
      <c r="N28" s="3"/>
      <c r="O28" s="3"/>
    </row>
    <row r="29" spans="1:15" x14ac:dyDescent="0.4">
      <c r="A29" s="10"/>
      <c r="B29" s="16"/>
      <c r="C29" s="16"/>
      <c r="D29" s="16"/>
      <c r="E29" s="16"/>
      <c r="F29" s="16"/>
      <c r="G29" s="16"/>
      <c r="H29" s="16"/>
      <c r="I29" s="16"/>
      <c r="J29" s="16"/>
      <c r="K29" s="16"/>
      <c r="M29" s="3"/>
      <c r="N29" s="3"/>
      <c r="O29" s="3"/>
    </row>
    <row r="30" spans="1:15" ht="13.7" x14ac:dyDescent="0.4">
      <c r="A30" s="10"/>
      <c r="B30" s="16"/>
      <c r="C30" s="16"/>
      <c r="D30" s="16"/>
      <c r="E30" s="4" t="str">
        <f>E14</f>
        <v>Competitor</v>
      </c>
      <c r="F30" s="16"/>
      <c r="G30" s="11" t="s">
        <v>85</v>
      </c>
      <c r="H30" s="16"/>
      <c r="I30" s="16"/>
      <c r="J30" s="16"/>
      <c r="K30" s="16"/>
      <c r="M30" s="3"/>
      <c r="N30" s="3"/>
      <c r="O30" s="3"/>
    </row>
    <row r="31" spans="1:15" ht="13.7" x14ac:dyDescent="0.4">
      <c r="A31" s="10"/>
      <c r="B31" s="18"/>
      <c r="C31" s="18"/>
      <c r="D31" s="18"/>
      <c r="E31" s="10"/>
      <c r="F31" s="16"/>
      <c r="G31" s="47"/>
      <c r="H31" s="16"/>
      <c r="I31" s="16"/>
      <c r="J31" s="16"/>
      <c r="K31" s="16"/>
      <c r="M31" s="3"/>
      <c r="N31" s="3"/>
      <c r="O31" s="3"/>
    </row>
    <row r="32" spans="1:15" ht="13.7" x14ac:dyDescent="0.4">
      <c r="A32" s="10"/>
      <c r="B32" s="18" t="s">
        <v>11</v>
      </c>
      <c r="C32" s="18"/>
      <c r="D32" s="18"/>
      <c r="E32" s="1">
        <f>'Test Data'!G42</f>
        <v>65</v>
      </c>
      <c r="F32" s="14"/>
      <c r="G32" s="1">
        <f>'Test Data'!H42</f>
        <v>65</v>
      </c>
      <c r="H32" s="16"/>
      <c r="I32" s="16"/>
      <c r="J32" s="16"/>
      <c r="K32" s="16"/>
      <c r="M32" s="3"/>
      <c r="N32" s="3"/>
      <c r="O32" s="3"/>
    </row>
    <row r="33" spans="1:15" ht="14" thickBot="1" x14ac:dyDescent="0.45">
      <c r="A33" s="10"/>
      <c r="B33" s="18" t="s">
        <v>12</v>
      </c>
      <c r="C33" s="18"/>
      <c r="D33" s="18"/>
      <c r="E33" s="100">
        <v>60</v>
      </c>
      <c r="F33" s="14"/>
      <c r="G33" s="100">
        <v>60</v>
      </c>
      <c r="H33" s="16"/>
      <c r="I33" s="16"/>
      <c r="J33" s="16"/>
      <c r="K33" s="16"/>
      <c r="M33" s="3"/>
      <c r="N33" s="3"/>
      <c r="O33" s="3"/>
    </row>
    <row r="34" spans="1:15" ht="13.7" x14ac:dyDescent="0.4">
      <c r="A34" s="10"/>
      <c r="B34" s="18" t="s">
        <v>59</v>
      </c>
      <c r="C34" s="18"/>
      <c r="D34" s="18"/>
      <c r="E34" s="1">
        <f>SUM(E32/E33)</f>
        <v>1.0833333333333333</v>
      </c>
      <c r="F34" s="14"/>
      <c r="G34" s="1">
        <f>SUM(G32/G33)</f>
        <v>1.0833333333333333</v>
      </c>
      <c r="H34" s="16"/>
      <c r="I34" s="16"/>
      <c r="J34" s="16"/>
      <c r="K34" s="16"/>
    </row>
    <row r="35" spans="1:15" ht="14" thickBot="1" x14ac:dyDescent="0.45">
      <c r="A35" s="10"/>
      <c r="B35" s="18" t="s">
        <v>61</v>
      </c>
      <c r="C35" s="18"/>
      <c r="D35" s="18"/>
      <c r="E35" s="21">
        <f>'Test Data'!G41</f>
        <v>0.1</v>
      </c>
      <c r="F35" s="14"/>
      <c r="G35" s="21">
        <f>'Test Data'!H41</f>
        <v>0.1</v>
      </c>
      <c r="H35" s="16"/>
      <c r="I35" s="16"/>
      <c r="J35" s="16"/>
      <c r="K35" s="16"/>
    </row>
    <row r="36" spans="1:15" ht="13.7" x14ac:dyDescent="0.4">
      <c r="A36" s="10"/>
      <c r="B36" s="18" t="s">
        <v>13</v>
      </c>
      <c r="C36" s="18"/>
      <c r="D36" s="18"/>
      <c r="E36" s="1">
        <f>SUM(E34*E35)</f>
        <v>0.10833333333333334</v>
      </c>
      <c r="F36" s="14"/>
      <c r="G36" s="1">
        <f>SUM(G34*G35)</f>
        <v>0.10833333333333334</v>
      </c>
      <c r="H36" s="16"/>
      <c r="I36" s="16"/>
      <c r="J36" s="16"/>
      <c r="K36" s="16"/>
    </row>
    <row r="37" spans="1:15" ht="14" thickBot="1" x14ac:dyDescent="0.45">
      <c r="A37" s="10"/>
      <c r="B37" s="18" t="s">
        <v>14</v>
      </c>
      <c r="C37" s="18"/>
      <c r="D37" s="18"/>
      <c r="E37" s="19">
        <f>SUM(E23/E21)</f>
        <v>1875</v>
      </c>
      <c r="F37" s="14"/>
      <c r="G37" s="19">
        <f>SUM(G23/G21)</f>
        <v>872.09302325581393</v>
      </c>
      <c r="H37" s="16"/>
      <c r="I37" s="16"/>
      <c r="J37" s="16"/>
      <c r="K37" s="16"/>
    </row>
    <row r="38" spans="1:15" ht="13.7" x14ac:dyDescent="0.4">
      <c r="A38" s="10"/>
      <c r="B38" s="18" t="s">
        <v>60</v>
      </c>
      <c r="C38" s="18"/>
      <c r="D38" s="18"/>
      <c r="E38" s="1">
        <f>SUM(E36*E37)</f>
        <v>203.125</v>
      </c>
      <c r="F38" s="14"/>
      <c r="G38" s="1">
        <f>SUM(G36*G37)</f>
        <v>94.476744186046517</v>
      </c>
      <c r="H38" s="16"/>
      <c r="I38" s="16"/>
      <c r="J38" s="16"/>
      <c r="K38" s="16"/>
    </row>
    <row r="39" spans="1:15" ht="13.7" x14ac:dyDescent="0.4">
      <c r="A39" s="10"/>
      <c r="B39" s="18"/>
      <c r="C39" s="18"/>
      <c r="D39" s="18"/>
      <c r="E39" s="18"/>
      <c r="F39" s="16"/>
      <c r="G39" s="16"/>
      <c r="H39" s="16"/>
      <c r="I39" s="16"/>
      <c r="J39" s="16"/>
      <c r="K39" s="16"/>
    </row>
    <row r="40" spans="1:15" ht="22" customHeight="1" x14ac:dyDescent="0.6">
      <c r="A40" s="177" t="s">
        <v>15</v>
      </c>
      <c r="B40" s="177"/>
      <c r="C40" s="177"/>
      <c r="D40" s="177"/>
      <c r="E40" s="177"/>
      <c r="F40" s="177"/>
      <c r="G40" s="177"/>
      <c r="H40" s="177"/>
      <c r="I40" s="177"/>
      <c r="J40" s="177"/>
      <c r="K40" s="177"/>
    </row>
    <row r="41" spans="1:15" ht="12.75" customHeight="1" x14ac:dyDescent="0.4">
      <c r="A41" s="10"/>
      <c r="B41" s="22"/>
      <c r="C41" s="16"/>
      <c r="D41" s="16"/>
      <c r="E41" s="16"/>
      <c r="F41" s="16"/>
      <c r="G41" s="16"/>
      <c r="H41" s="16"/>
      <c r="I41" s="16"/>
      <c r="J41" s="16"/>
      <c r="K41" s="16"/>
    </row>
    <row r="42" spans="1:15" ht="12.75" customHeight="1" x14ac:dyDescent="0.4">
      <c r="A42" s="10"/>
      <c r="B42" s="22"/>
      <c r="C42" s="16"/>
      <c r="D42" s="16"/>
      <c r="E42" s="4" t="str">
        <f>E14</f>
        <v>Competitor</v>
      </c>
      <c r="F42" s="16"/>
      <c r="G42" s="11" t="s">
        <v>85</v>
      </c>
      <c r="H42" s="16"/>
      <c r="I42" s="16"/>
      <c r="J42" s="16"/>
      <c r="K42" s="16"/>
    </row>
    <row r="43" spans="1:15" x14ac:dyDescent="0.4">
      <c r="A43" s="10"/>
      <c r="B43" s="22"/>
      <c r="C43" s="16"/>
      <c r="D43" s="16"/>
      <c r="E43" s="16"/>
      <c r="F43" s="16"/>
      <c r="G43" s="47"/>
      <c r="H43" s="16"/>
      <c r="I43" s="16"/>
      <c r="J43" s="16"/>
      <c r="K43" s="16"/>
    </row>
    <row r="44" spans="1:15" ht="13.7" x14ac:dyDescent="0.4">
      <c r="A44" s="10"/>
      <c r="B44" s="18" t="s">
        <v>11</v>
      </c>
      <c r="C44" s="18"/>
      <c r="D44" s="18"/>
      <c r="E44" s="1">
        <f>'Test Data'!G42</f>
        <v>65</v>
      </c>
      <c r="F44" s="23"/>
      <c r="G44" s="1">
        <f>'Test Data'!H42</f>
        <v>65</v>
      </c>
      <c r="H44" s="16"/>
      <c r="I44" s="16"/>
      <c r="J44" s="16"/>
      <c r="K44" s="16"/>
    </row>
    <row r="45" spans="1:15" ht="14" thickBot="1" x14ac:dyDescent="0.45">
      <c r="A45" s="10"/>
      <c r="B45" s="18" t="s">
        <v>16</v>
      </c>
      <c r="C45" s="18"/>
      <c r="D45" s="18"/>
      <c r="E45" s="100">
        <v>60</v>
      </c>
      <c r="F45" s="23"/>
      <c r="G45" s="100">
        <v>60</v>
      </c>
      <c r="H45" s="16"/>
      <c r="I45" s="16"/>
      <c r="J45" s="16"/>
      <c r="K45" s="16"/>
    </row>
    <row r="46" spans="1:15" ht="13.7" x14ac:dyDescent="0.4">
      <c r="A46" s="10"/>
      <c r="B46" s="18" t="s">
        <v>59</v>
      </c>
      <c r="C46" s="18"/>
      <c r="D46" s="18"/>
      <c r="E46" s="1">
        <f>SUM(E44/E45)</f>
        <v>1.0833333333333333</v>
      </c>
      <c r="F46" s="23"/>
      <c r="G46" s="1">
        <f>SUM(G44/G45)</f>
        <v>1.0833333333333333</v>
      </c>
      <c r="H46" s="16"/>
      <c r="I46" s="16"/>
      <c r="J46" s="16"/>
      <c r="K46" s="16"/>
    </row>
    <row r="47" spans="1:15" ht="14" thickBot="1" x14ac:dyDescent="0.45">
      <c r="A47" s="10"/>
      <c r="B47" s="18" t="s">
        <v>17</v>
      </c>
      <c r="C47" s="18"/>
      <c r="D47" s="18"/>
      <c r="E47" s="24">
        <f>'Test Data'!G30</f>
        <v>3</v>
      </c>
      <c r="F47" s="23"/>
      <c r="G47" s="24">
        <f>'Test Data'!H30</f>
        <v>1</v>
      </c>
      <c r="H47" s="16"/>
      <c r="I47" s="16"/>
      <c r="J47" s="16"/>
      <c r="K47" s="16"/>
    </row>
    <row r="48" spans="1:15" ht="13.7" x14ac:dyDescent="0.4">
      <c r="A48" s="10"/>
      <c r="B48" s="18" t="s">
        <v>18</v>
      </c>
      <c r="C48" s="18"/>
      <c r="D48" s="18"/>
      <c r="E48" s="1">
        <f>SUM(E46*E47)</f>
        <v>3.25</v>
      </c>
      <c r="F48" s="23"/>
      <c r="G48" s="1">
        <f>SUM(G46*G47)</f>
        <v>1.0833333333333333</v>
      </c>
      <c r="H48" s="16"/>
      <c r="I48" s="16"/>
      <c r="J48" s="16"/>
      <c r="K48" s="16"/>
    </row>
    <row r="49" spans="1:39" ht="14" thickBot="1" x14ac:dyDescent="0.45">
      <c r="A49" s="10"/>
      <c r="B49" s="18" t="s">
        <v>19</v>
      </c>
      <c r="C49" s="18"/>
      <c r="D49" s="18"/>
      <c r="E49" s="19">
        <v>37500</v>
      </c>
      <c r="F49" s="23"/>
      <c r="G49" s="19">
        <v>37500</v>
      </c>
      <c r="H49" s="16"/>
      <c r="I49" s="16"/>
      <c r="J49" s="16"/>
      <c r="K49" s="16"/>
    </row>
    <row r="50" spans="1:39" ht="13.7" x14ac:dyDescent="0.4">
      <c r="A50" s="10"/>
      <c r="B50" s="18" t="s">
        <v>20</v>
      </c>
      <c r="C50" s="18"/>
      <c r="D50" s="18"/>
      <c r="E50" s="1">
        <f>SUM(E48*E49)</f>
        <v>121875</v>
      </c>
      <c r="F50" s="23"/>
      <c r="G50" s="1">
        <f>SUM(G48*G49)</f>
        <v>40625</v>
      </c>
      <c r="H50" s="16"/>
      <c r="I50" s="16"/>
      <c r="J50" s="10"/>
      <c r="K50" s="16"/>
    </row>
    <row r="51" spans="1:39" ht="13.7" x14ac:dyDescent="0.4">
      <c r="A51" s="10"/>
      <c r="B51" s="18"/>
      <c r="C51" s="18"/>
      <c r="D51" s="18"/>
      <c r="E51" s="18"/>
      <c r="F51" s="18"/>
      <c r="G51" s="18"/>
      <c r="H51" s="16"/>
      <c r="I51" s="16"/>
      <c r="J51" s="10"/>
      <c r="K51" s="16"/>
    </row>
    <row r="52" spans="1:39" ht="13.7" x14ac:dyDescent="0.4">
      <c r="A52" s="10"/>
      <c r="B52" s="18" t="s">
        <v>21</v>
      </c>
      <c r="C52" s="18"/>
      <c r="D52" s="18"/>
      <c r="E52" s="1">
        <f>SUM(E50+E38+E24)</f>
        <v>155828.125</v>
      </c>
      <c r="F52" s="18"/>
      <c r="G52" s="1">
        <f>SUM(G50+G38+G24)</f>
        <v>50312.5</v>
      </c>
      <c r="H52" s="16"/>
      <c r="I52" s="16"/>
      <c r="J52" s="10"/>
      <c r="K52" s="16"/>
    </row>
    <row r="53" spans="1:39" x14ac:dyDescent="0.4">
      <c r="A53" s="10"/>
      <c r="B53" s="25"/>
      <c r="C53" s="25"/>
      <c r="D53" s="25"/>
      <c r="E53" s="25"/>
      <c r="F53" s="25"/>
      <c r="G53" s="25"/>
      <c r="H53" s="25"/>
      <c r="I53" s="25"/>
      <c r="J53" s="10"/>
      <c r="K53" s="25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ht="22" customHeight="1" x14ac:dyDescent="0.6">
      <c r="A54" s="185" t="s">
        <v>22</v>
      </c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x14ac:dyDescent="0.4">
      <c r="A55" s="10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ht="17.350000000000001" x14ac:dyDescent="0.5">
      <c r="A56" s="10"/>
      <c r="B56" s="25"/>
      <c r="C56" s="25"/>
      <c r="D56" s="26" t="s">
        <v>23</v>
      </c>
      <c r="E56" s="26"/>
      <c r="F56" s="27">
        <f>SUM(E24-G24)</f>
        <v>24156.976744186046</v>
      </c>
      <c r="G56" s="25"/>
      <c r="H56" s="25"/>
      <c r="I56" s="25"/>
      <c r="J56" s="25"/>
      <c r="K56" s="25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ht="17.350000000000001" x14ac:dyDescent="0.5">
      <c r="A57" s="10"/>
      <c r="B57" s="25"/>
      <c r="C57" s="25"/>
      <c r="D57" s="26" t="s">
        <v>24</v>
      </c>
      <c r="E57" s="26"/>
      <c r="F57" s="27">
        <f>SUM(E38-G38)</f>
        <v>108.64825581395348</v>
      </c>
      <c r="G57" s="25"/>
      <c r="H57" s="25"/>
      <c r="I57" s="25"/>
      <c r="J57" s="25"/>
      <c r="K57" s="25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ht="17.7" thickBot="1" x14ac:dyDescent="0.55000000000000004">
      <c r="A58" s="10"/>
      <c r="B58" s="25"/>
      <c r="C58" s="25"/>
      <c r="D58" s="26" t="s">
        <v>25</v>
      </c>
      <c r="E58" s="26"/>
      <c r="F58" s="28">
        <f>SUM(E50-G50)</f>
        <v>81250</v>
      </c>
      <c r="G58" s="25"/>
      <c r="H58" s="25"/>
      <c r="I58" s="25"/>
      <c r="J58" s="25"/>
      <c r="K58" s="25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31.5" customHeight="1" x14ac:dyDescent="0.7">
      <c r="A59" s="10"/>
      <c r="B59" s="50" t="str">
        <f>IF(F59&lt;0,"WINNER","")</f>
        <v/>
      </c>
      <c r="C59" s="25"/>
      <c r="D59" s="182" t="s">
        <v>26</v>
      </c>
      <c r="E59" s="182"/>
      <c r="F59" s="183">
        <f>SUM(F56:F58)</f>
        <v>105515.625</v>
      </c>
      <c r="G59" s="183"/>
      <c r="H59" s="50" t="str">
        <f>IF(F59&gt;0,"WINNER","")</f>
        <v>WINNER</v>
      </c>
      <c r="I59" s="25"/>
      <c r="J59" s="25"/>
      <c r="K59" s="25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6.5" customHeight="1" x14ac:dyDescent="0.5">
      <c r="A60" s="10"/>
      <c r="B60" s="25"/>
      <c r="C60" s="25"/>
      <c r="D60" s="29"/>
      <c r="E60" s="25"/>
      <c r="F60" s="30"/>
      <c r="G60" s="25"/>
      <c r="H60" s="25"/>
      <c r="I60" s="25"/>
      <c r="J60" s="25"/>
      <c r="K60" s="25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x14ac:dyDescent="0.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39" x14ac:dyDescent="0.4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39" x14ac:dyDescent="0.4">
      <c r="A63" s="171"/>
      <c r="B63" s="171"/>
      <c r="C63" s="171"/>
      <c r="D63" s="171"/>
      <c r="E63" s="171"/>
      <c r="F63" s="171"/>
      <c r="G63" s="171"/>
      <c r="H63" s="171"/>
      <c r="I63" s="171"/>
      <c r="J63" s="171"/>
      <c r="K63" s="171"/>
    </row>
    <row r="64" spans="1:39" x14ac:dyDescent="0.4">
      <c r="A64" s="171"/>
      <c r="B64" s="171"/>
      <c r="C64" s="171"/>
      <c r="D64" s="171"/>
      <c r="E64" s="171"/>
      <c r="F64" s="171"/>
      <c r="G64" s="171"/>
      <c r="H64" s="171"/>
      <c r="I64" s="171"/>
      <c r="J64" s="171"/>
      <c r="K64" s="171"/>
    </row>
    <row r="65" spans="1:39" x14ac:dyDescent="0.4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39" x14ac:dyDescent="0.4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39" x14ac:dyDescent="0.4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39" ht="12.75" customHeight="1" x14ac:dyDescent="0.4">
      <c r="A68" s="176" t="s">
        <v>29</v>
      </c>
      <c r="B68" s="176"/>
      <c r="C68" s="176"/>
      <c r="D68" s="176"/>
      <c r="E68" s="176"/>
      <c r="F68" s="176"/>
      <c r="G68" s="176"/>
      <c r="H68" s="176"/>
      <c r="I68" s="176"/>
      <c r="J68" s="176"/>
      <c r="K68" s="176"/>
    </row>
    <row r="69" spans="1:39" ht="16.5" customHeight="1" x14ac:dyDescent="0.5">
      <c r="A69" s="10"/>
      <c r="B69" s="25"/>
      <c r="C69" s="25"/>
      <c r="D69" s="29"/>
      <c r="E69" s="25"/>
      <c r="F69" s="30"/>
      <c r="G69" s="25"/>
      <c r="H69" s="25"/>
      <c r="I69" s="25"/>
      <c r="J69" s="25"/>
      <c r="K69" s="25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ht="16.5" customHeight="1" x14ac:dyDescent="0.5">
      <c r="A70" s="12" t="s">
        <v>30</v>
      </c>
      <c r="B70" s="25" t="str">
        <f>'Test Data'!C4</f>
        <v xml:space="preserve"> </v>
      </c>
      <c r="C70" s="25"/>
      <c r="D70" s="29"/>
      <c r="E70" s="25"/>
      <c r="F70" s="30"/>
      <c r="G70" s="5" t="s">
        <v>5</v>
      </c>
      <c r="H70" s="13">
        <f>'Test Data'!J1</f>
        <v>43814</v>
      </c>
      <c r="I70" s="10"/>
      <c r="J70" s="10"/>
      <c r="K70" s="25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ht="16.5" customHeight="1" x14ac:dyDescent="0.5">
      <c r="A71" s="12" t="s">
        <v>51</v>
      </c>
      <c r="B71" s="25" t="str">
        <f>'Test Data'!C5</f>
        <v xml:space="preserve"> </v>
      </c>
      <c r="C71" s="25"/>
      <c r="D71" s="29"/>
      <c r="E71" s="25"/>
      <c r="F71" s="30"/>
      <c r="G71" s="12" t="s">
        <v>28</v>
      </c>
      <c r="H71" s="184" t="str">
        <f>'Test Data'!H4</f>
        <v xml:space="preserve">Dave Williams </v>
      </c>
      <c r="I71" s="184"/>
      <c r="J71" s="184"/>
      <c r="K71" s="25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ht="16.5" customHeight="1" x14ac:dyDescent="0.5">
      <c r="A72" s="31"/>
      <c r="B72" s="25"/>
      <c r="C72" s="25"/>
      <c r="D72" s="29"/>
      <c r="E72" s="25"/>
      <c r="F72" s="30"/>
      <c r="G72" s="25"/>
      <c r="H72" s="25"/>
      <c r="I72" s="25"/>
      <c r="J72" s="25"/>
      <c r="K72" s="25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ht="16.5" customHeight="1" x14ac:dyDescent="0.5">
      <c r="A73" s="31"/>
      <c r="B73" s="25"/>
      <c r="C73" s="25"/>
      <c r="D73" s="29"/>
      <c r="E73" s="25"/>
      <c r="F73" s="30"/>
      <c r="G73" s="25"/>
      <c r="H73" s="25"/>
      <c r="I73" s="25"/>
      <c r="J73" s="25"/>
      <c r="K73" s="25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16.5" customHeight="1" x14ac:dyDescent="0.5">
      <c r="A74" s="31"/>
      <c r="B74" s="25"/>
      <c r="C74" s="25"/>
      <c r="D74" s="29"/>
      <c r="E74" s="25"/>
      <c r="F74" s="30"/>
      <c r="G74" s="25"/>
      <c r="H74" s="25"/>
      <c r="I74" s="25"/>
      <c r="J74" s="25"/>
      <c r="K74" s="25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ht="16.5" customHeight="1" x14ac:dyDescent="0.5">
      <c r="A75" s="31"/>
      <c r="B75" s="25"/>
      <c r="C75" s="25"/>
      <c r="D75" s="29"/>
      <c r="E75" s="25"/>
      <c r="F75" s="30"/>
      <c r="G75" s="25"/>
      <c r="H75" s="25"/>
      <c r="I75" s="25"/>
      <c r="J75" s="25"/>
      <c r="K75" s="25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ht="16.5" customHeight="1" x14ac:dyDescent="0.5">
      <c r="A76" s="31"/>
      <c r="B76" s="25"/>
      <c r="C76" s="25"/>
      <c r="D76" s="29"/>
      <c r="E76" s="25"/>
      <c r="F76" s="30"/>
      <c r="G76" s="25"/>
      <c r="H76" s="25"/>
      <c r="I76" s="25"/>
      <c r="J76" s="25"/>
      <c r="K76" s="25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ht="16.5" customHeight="1" x14ac:dyDescent="0.5">
      <c r="A77" s="31"/>
      <c r="B77" s="25"/>
      <c r="C77" s="25"/>
      <c r="D77" s="29"/>
      <c r="E77" s="25"/>
      <c r="F77" s="30"/>
      <c r="G77" s="25"/>
      <c r="H77" s="25"/>
      <c r="I77" s="25"/>
      <c r="J77" s="25"/>
      <c r="K77" s="25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14.25" customHeight="1" x14ac:dyDescent="0.5">
      <c r="A78" s="10"/>
      <c r="B78" s="25"/>
      <c r="C78" s="25"/>
      <c r="D78" s="29"/>
      <c r="E78" s="25"/>
      <c r="F78" s="30"/>
      <c r="G78" s="25"/>
      <c r="H78" s="25"/>
      <c r="I78" s="25"/>
      <c r="J78" s="25"/>
      <c r="K78" s="25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16.5" customHeight="1" x14ac:dyDescent="0.4">
      <c r="A79" s="173"/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22.5" customHeight="1" x14ac:dyDescent="0.4">
      <c r="A80" s="173"/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ht="18.7" x14ac:dyDescent="0.8">
      <c r="A81" s="179"/>
      <c r="B81" s="179"/>
      <c r="C81" s="179"/>
      <c r="D81" s="179"/>
      <c r="E81" s="179"/>
      <c r="F81" s="179"/>
      <c r="G81" s="179"/>
      <c r="H81" s="179"/>
      <c r="I81" s="179"/>
      <c r="J81" s="179"/>
      <c r="K81" s="179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18.7" x14ac:dyDescent="0.8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19" thickBot="1" x14ac:dyDescent="0.8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x14ac:dyDescent="0.4">
      <c r="A84" s="32"/>
      <c r="B84" s="33"/>
      <c r="C84" s="33"/>
      <c r="D84" s="33"/>
      <c r="E84" s="33"/>
      <c r="F84" s="33"/>
      <c r="G84" s="33"/>
      <c r="H84" s="33"/>
      <c r="I84" s="33"/>
      <c r="J84" s="34"/>
      <c r="K84" s="35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x14ac:dyDescent="0.4">
      <c r="A85" s="36"/>
      <c r="B85" s="37"/>
      <c r="C85" s="37"/>
      <c r="D85" s="37"/>
      <c r="E85" s="37"/>
      <c r="F85" s="37"/>
      <c r="G85" s="37"/>
      <c r="H85" s="37"/>
      <c r="I85" s="37"/>
      <c r="J85" s="37"/>
      <c r="K85" s="38"/>
    </row>
    <row r="86" spans="1:39" x14ac:dyDescent="0.4">
      <c r="A86" s="36"/>
      <c r="B86" s="37"/>
      <c r="C86" s="37"/>
      <c r="D86" s="37"/>
      <c r="E86" s="37"/>
      <c r="F86" s="37"/>
      <c r="G86" s="37"/>
      <c r="H86" s="37"/>
      <c r="I86" s="37"/>
      <c r="J86" s="37"/>
      <c r="K86" s="38"/>
    </row>
    <row r="87" spans="1:39" x14ac:dyDescent="0.4">
      <c r="A87" s="36"/>
      <c r="B87" s="37"/>
      <c r="C87" s="37"/>
      <c r="D87" s="37"/>
      <c r="E87" s="37"/>
      <c r="F87" s="37"/>
      <c r="G87" s="37"/>
      <c r="H87" s="37"/>
      <c r="I87" s="37"/>
      <c r="J87" s="37"/>
      <c r="K87" s="38"/>
    </row>
    <row r="88" spans="1:39" x14ac:dyDescent="0.4">
      <c r="A88" s="36"/>
      <c r="B88" s="37"/>
      <c r="C88" s="37"/>
      <c r="D88" s="37"/>
      <c r="E88" s="37"/>
      <c r="F88" s="37"/>
      <c r="G88" s="37"/>
      <c r="H88" s="37"/>
      <c r="I88" s="37"/>
      <c r="J88" s="37"/>
      <c r="K88" s="38"/>
    </row>
    <row r="89" spans="1:39" x14ac:dyDescent="0.4">
      <c r="A89" s="36"/>
      <c r="B89" s="37"/>
      <c r="C89" s="37"/>
      <c r="D89" s="37"/>
      <c r="E89" s="37"/>
      <c r="F89" s="37"/>
      <c r="G89" s="37"/>
      <c r="H89" s="37"/>
      <c r="I89" s="37"/>
      <c r="J89" s="37"/>
      <c r="K89" s="38"/>
    </row>
    <row r="90" spans="1:39" x14ac:dyDescent="0.4">
      <c r="A90" s="36"/>
      <c r="B90" s="37"/>
      <c r="C90" s="37"/>
      <c r="D90" s="37"/>
      <c r="E90" s="37"/>
      <c r="F90" s="37"/>
      <c r="G90" s="37"/>
      <c r="H90" s="37"/>
      <c r="I90" s="37"/>
      <c r="J90" s="37"/>
      <c r="K90" s="38"/>
    </row>
    <row r="91" spans="1:39" x14ac:dyDescent="0.4">
      <c r="A91" s="36"/>
      <c r="B91" s="37"/>
      <c r="C91" s="37"/>
      <c r="D91" s="37"/>
      <c r="E91" s="37"/>
      <c r="F91" s="37"/>
      <c r="G91" s="37"/>
      <c r="H91" s="37"/>
      <c r="I91" s="37"/>
      <c r="J91" s="37"/>
      <c r="K91" s="38"/>
    </row>
    <row r="92" spans="1:39" x14ac:dyDescent="0.4">
      <c r="A92" s="36"/>
      <c r="B92" s="37"/>
      <c r="C92" s="37"/>
      <c r="D92" s="37"/>
      <c r="E92" s="37"/>
      <c r="F92" s="37"/>
      <c r="G92" s="37"/>
      <c r="H92" s="37"/>
      <c r="I92" s="37"/>
      <c r="J92" s="37"/>
      <c r="K92" s="38"/>
    </row>
    <row r="93" spans="1:39" x14ac:dyDescent="0.4">
      <c r="A93" s="36"/>
      <c r="B93" s="37"/>
      <c r="C93" s="37"/>
      <c r="D93" s="37"/>
      <c r="E93" s="37"/>
      <c r="F93" s="37"/>
      <c r="G93" s="37"/>
      <c r="H93" s="37"/>
      <c r="I93" s="37"/>
      <c r="J93" s="37"/>
      <c r="K93" s="38"/>
    </row>
    <row r="94" spans="1:39" x14ac:dyDescent="0.4">
      <c r="A94" s="36"/>
      <c r="B94" s="37"/>
      <c r="C94" s="37"/>
      <c r="D94" s="37"/>
      <c r="E94" s="37"/>
      <c r="F94" s="37"/>
      <c r="G94" s="37"/>
      <c r="H94" s="37"/>
      <c r="I94" s="37"/>
      <c r="J94" s="37"/>
      <c r="K94" s="38"/>
    </row>
    <row r="95" spans="1:39" x14ac:dyDescent="0.4">
      <c r="A95" s="36"/>
      <c r="B95" s="37"/>
      <c r="C95" s="37"/>
      <c r="D95" s="37"/>
      <c r="E95" s="37"/>
      <c r="F95" s="37"/>
      <c r="G95" s="37"/>
      <c r="H95" s="37"/>
      <c r="I95" s="37"/>
      <c r="J95" s="37"/>
      <c r="K95" s="38"/>
    </row>
    <row r="96" spans="1:39" x14ac:dyDescent="0.4">
      <c r="A96" s="36"/>
      <c r="B96" s="37"/>
      <c r="C96" s="37"/>
      <c r="D96" s="37"/>
      <c r="E96" s="37"/>
      <c r="F96" s="37"/>
      <c r="G96" s="37"/>
      <c r="H96" s="37"/>
      <c r="I96" s="37"/>
      <c r="J96" s="37"/>
      <c r="K96" s="38"/>
    </row>
    <row r="97" spans="1:11" x14ac:dyDescent="0.4">
      <c r="A97" s="36"/>
      <c r="B97" s="37"/>
      <c r="C97" s="37"/>
      <c r="D97" s="37"/>
      <c r="E97" s="37"/>
      <c r="F97" s="37"/>
      <c r="G97" s="37"/>
      <c r="H97" s="37"/>
      <c r="I97" s="37"/>
      <c r="J97" s="37"/>
      <c r="K97" s="38"/>
    </row>
    <row r="98" spans="1:11" x14ac:dyDescent="0.4">
      <c r="A98" s="36"/>
      <c r="B98" s="37"/>
      <c r="C98" s="37"/>
      <c r="D98" s="37"/>
      <c r="E98" s="37"/>
      <c r="F98" s="37"/>
      <c r="G98" s="37"/>
      <c r="H98" s="37"/>
      <c r="I98" s="37"/>
      <c r="J98" s="37"/>
      <c r="K98" s="38"/>
    </row>
    <row r="99" spans="1:11" x14ac:dyDescent="0.4">
      <c r="A99" s="36"/>
      <c r="B99" s="37"/>
      <c r="C99" s="37"/>
      <c r="D99" s="37"/>
      <c r="E99" s="37"/>
      <c r="F99" s="37"/>
      <c r="G99" s="37"/>
      <c r="H99" s="37"/>
      <c r="I99" s="37"/>
      <c r="J99" s="37"/>
      <c r="K99" s="38"/>
    </row>
    <row r="100" spans="1:11" x14ac:dyDescent="0.4">
      <c r="A100" s="36"/>
      <c r="B100" s="37"/>
      <c r="C100" s="37"/>
      <c r="D100" s="37"/>
      <c r="E100" s="37"/>
      <c r="F100" s="37"/>
      <c r="G100" s="37"/>
      <c r="H100" s="37"/>
      <c r="I100" s="37"/>
      <c r="J100" s="37"/>
      <c r="K100" s="38"/>
    </row>
    <row r="101" spans="1:11" x14ac:dyDescent="0.4">
      <c r="A101" s="36"/>
      <c r="B101" s="37"/>
      <c r="C101" s="37"/>
      <c r="D101" s="37"/>
      <c r="E101" s="37"/>
      <c r="F101" s="37"/>
      <c r="G101" s="37"/>
      <c r="H101" s="37"/>
      <c r="I101" s="37"/>
      <c r="J101" s="37"/>
      <c r="K101" s="38"/>
    </row>
    <row r="102" spans="1:11" x14ac:dyDescent="0.4">
      <c r="A102" s="36"/>
      <c r="B102" s="37"/>
      <c r="C102" s="37"/>
      <c r="D102" s="37"/>
      <c r="E102" s="37"/>
      <c r="F102" s="37"/>
      <c r="G102" s="37"/>
      <c r="H102" s="37"/>
      <c r="I102" s="37"/>
      <c r="J102" s="37"/>
      <c r="K102" s="38"/>
    </row>
    <row r="103" spans="1:11" x14ac:dyDescent="0.4">
      <c r="A103" s="36"/>
      <c r="B103" s="37"/>
      <c r="C103" s="37"/>
      <c r="D103" s="37"/>
      <c r="E103" s="37"/>
      <c r="F103" s="37"/>
      <c r="G103" s="37"/>
      <c r="H103" s="37"/>
      <c r="I103" s="37"/>
      <c r="J103" s="37"/>
      <c r="K103" s="38"/>
    </row>
    <row r="104" spans="1:11" x14ac:dyDescent="0.4">
      <c r="A104" s="36"/>
      <c r="B104" s="37"/>
      <c r="C104" s="37"/>
      <c r="D104" s="37"/>
      <c r="E104" s="37"/>
      <c r="F104" s="37"/>
      <c r="G104" s="37"/>
      <c r="H104" s="37"/>
      <c r="I104" s="37"/>
      <c r="J104" s="37"/>
      <c r="K104" s="38"/>
    </row>
    <row r="105" spans="1:11" x14ac:dyDescent="0.4">
      <c r="A105" s="36"/>
      <c r="B105" s="37"/>
      <c r="C105" s="37"/>
      <c r="D105" s="37"/>
      <c r="E105" s="37"/>
      <c r="F105" s="37"/>
      <c r="G105" s="37"/>
      <c r="H105" s="37"/>
      <c r="I105" s="37"/>
      <c r="J105" s="37"/>
      <c r="K105" s="38"/>
    </row>
    <row r="106" spans="1:11" x14ac:dyDescent="0.4">
      <c r="A106" s="36"/>
      <c r="B106" s="37"/>
      <c r="C106" s="37"/>
      <c r="D106" s="37"/>
      <c r="E106" s="37"/>
      <c r="F106" s="37"/>
      <c r="G106" s="37"/>
      <c r="H106" s="37"/>
      <c r="I106" s="37"/>
      <c r="J106" s="37"/>
      <c r="K106" s="38"/>
    </row>
    <row r="107" spans="1:11" x14ac:dyDescent="0.4">
      <c r="A107" s="36"/>
      <c r="B107" s="37"/>
      <c r="C107" s="37"/>
      <c r="D107" s="37"/>
      <c r="E107" s="37"/>
      <c r="F107" s="37"/>
      <c r="G107" s="37"/>
      <c r="H107" s="37"/>
      <c r="I107" s="37"/>
      <c r="J107" s="37"/>
      <c r="K107" s="38"/>
    </row>
    <row r="108" spans="1:11" x14ac:dyDescent="0.4">
      <c r="A108" s="36"/>
      <c r="B108" s="37"/>
      <c r="C108" s="37"/>
      <c r="D108" s="37"/>
      <c r="E108" s="37"/>
      <c r="F108" s="37"/>
      <c r="G108" s="37"/>
      <c r="H108" s="37"/>
      <c r="I108" s="37"/>
      <c r="J108" s="37"/>
      <c r="K108" s="38"/>
    </row>
    <row r="109" spans="1:11" x14ac:dyDescent="0.4">
      <c r="A109" s="36"/>
      <c r="B109" s="37"/>
      <c r="C109" s="37"/>
      <c r="D109" s="37"/>
      <c r="E109" s="37"/>
      <c r="F109" s="37"/>
      <c r="G109" s="37"/>
      <c r="H109" s="37"/>
      <c r="I109" s="37"/>
      <c r="J109" s="37"/>
      <c r="K109" s="38"/>
    </row>
    <row r="110" spans="1:11" x14ac:dyDescent="0.4">
      <c r="A110" s="36"/>
      <c r="B110" s="37"/>
      <c r="C110" s="37"/>
      <c r="D110" s="37"/>
      <c r="E110" s="37"/>
      <c r="F110" s="37"/>
      <c r="G110" s="37"/>
      <c r="H110" s="37"/>
      <c r="I110" s="37"/>
      <c r="J110" s="37"/>
      <c r="K110" s="38"/>
    </row>
    <row r="111" spans="1:11" x14ac:dyDescent="0.4">
      <c r="A111" s="36"/>
      <c r="B111" s="37"/>
      <c r="C111" s="37"/>
      <c r="D111" s="37"/>
      <c r="E111" s="37"/>
      <c r="F111" s="37"/>
      <c r="G111" s="37"/>
      <c r="H111" s="37"/>
      <c r="I111" s="37"/>
      <c r="J111" s="37"/>
      <c r="K111" s="38"/>
    </row>
    <row r="112" spans="1:11" x14ac:dyDescent="0.4">
      <c r="A112" s="36"/>
      <c r="B112" s="37"/>
      <c r="C112" s="37"/>
      <c r="D112" s="37"/>
      <c r="E112" s="37"/>
      <c r="F112" s="37"/>
      <c r="G112" s="37"/>
      <c r="H112" s="37"/>
      <c r="I112" s="37"/>
      <c r="J112" s="37"/>
      <c r="K112" s="38"/>
    </row>
    <row r="113" spans="1:11" x14ac:dyDescent="0.4">
      <c r="A113" s="36"/>
      <c r="B113" s="37"/>
      <c r="C113" s="37"/>
      <c r="D113" s="37"/>
      <c r="E113" s="37"/>
      <c r="F113" s="37"/>
      <c r="G113" s="37"/>
      <c r="H113" s="37"/>
      <c r="I113" s="37"/>
      <c r="J113" s="37"/>
      <c r="K113" s="38"/>
    </row>
    <row r="114" spans="1:11" x14ac:dyDescent="0.4">
      <c r="A114" s="36"/>
      <c r="B114" s="37"/>
      <c r="C114" s="37"/>
      <c r="D114" s="37"/>
      <c r="E114" s="37"/>
      <c r="F114" s="37"/>
      <c r="G114" s="37"/>
      <c r="H114" s="37"/>
      <c r="I114" s="37"/>
      <c r="J114" s="37"/>
      <c r="K114" s="38"/>
    </row>
    <row r="115" spans="1:11" x14ac:dyDescent="0.4">
      <c r="A115" s="36"/>
      <c r="B115" s="37"/>
      <c r="C115" s="37"/>
      <c r="D115" s="37"/>
      <c r="E115" s="37"/>
      <c r="F115" s="37"/>
      <c r="G115" s="37"/>
      <c r="H115" s="37"/>
      <c r="I115" s="37"/>
      <c r="J115" s="37"/>
      <c r="K115" s="38"/>
    </row>
    <row r="116" spans="1:11" x14ac:dyDescent="0.4">
      <c r="A116" s="8"/>
      <c r="B116" s="39"/>
      <c r="C116" s="39"/>
      <c r="D116" s="39"/>
      <c r="E116" s="39"/>
      <c r="F116" s="39"/>
      <c r="G116" s="39"/>
      <c r="H116" s="39"/>
      <c r="I116" s="39"/>
      <c r="J116" s="39"/>
      <c r="K116" s="39"/>
    </row>
    <row r="117" spans="1:11" x14ac:dyDescent="0.4">
      <c r="A117" s="8"/>
      <c r="B117" s="39"/>
      <c r="C117" s="39"/>
      <c r="D117" s="39"/>
      <c r="E117" s="39"/>
      <c r="F117" s="39"/>
      <c r="G117" s="39"/>
      <c r="H117" s="39"/>
      <c r="I117" s="39"/>
      <c r="J117" s="39"/>
      <c r="K117" s="39"/>
    </row>
    <row r="118" spans="1:11" x14ac:dyDescent="0.4">
      <c r="A118" s="8"/>
      <c r="B118" s="39"/>
      <c r="C118" s="39"/>
      <c r="D118" s="39"/>
      <c r="E118" s="39"/>
      <c r="F118" s="39"/>
      <c r="G118" s="39"/>
      <c r="H118" s="39"/>
      <c r="I118" s="39"/>
      <c r="J118" s="39"/>
      <c r="K118" s="39"/>
    </row>
    <row r="119" spans="1:11" x14ac:dyDescent="0.4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</row>
    <row r="120" spans="1:11" x14ac:dyDescent="0.4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</row>
    <row r="121" spans="1:11" x14ac:dyDescent="0.4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</row>
    <row r="122" spans="1:11" x14ac:dyDescent="0.4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pans="1:11" x14ac:dyDescent="0.4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 x14ac:dyDescent="0.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spans="1:11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</sheetData>
  <mergeCells count="18">
    <mergeCell ref="A81:K81"/>
    <mergeCell ref="H17:J17"/>
    <mergeCell ref="A63:K64"/>
    <mergeCell ref="A68:K68"/>
    <mergeCell ref="D59:E59"/>
    <mergeCell ref="F59:G59"/>
    <mergeCell ref="H71:J71"/>
    <mergeCell ref="A54:K54"/>
    <mergeCell ref="A3:K4"/>
    <mergeCell ref="I11:K11"/>
    <mergeCell ref="A79:K80"/>
    <mergeCell ref="B10:D10"/>
    <mergeCell ref="B11:D11"/>
    <mergeCell ref="A8:K8"/>
    <mergeCell ref="A27:K27"/>
    <mergeCell ref="A40:K40"/>
    <mergeCell ref="I14:J14"/>
    <mergeCell ref="I15:J15"/>
  </mergeCells>
  <phoneticPr fontId="0" type="noConversion"/>
  <printOptions horizontalCentered="1"/>
  <pageMargins left="0.25" right="0.25" top="0.5" bottom="0.5" header="0" footer="0"/>
  <pageSetup scale="70" fitToWidth="2" orientation="portrait" horizontalDpi="4294967293" verticalDpi="300"/>
  <headerFooter alignWithMargins="0">
    <oddFooter>&amp;CPage &amp;P of  &amp;N</oddFooter>
  </headerFooter>
  <rowBreaks count="1" manualBreakCount="1">
    <brk id="60" max="10" man="1"/>
  </rowBreaks>
  <drawing r:id="rId1"/>
  <legacyDrawing r:id="rId2"/>
  <oleObjects>
    <mc:AlternateContent xmlns:mc="http://schemas.openxmlformats.org/markup-compatibility/2006">
      <mc:Choice Requires="x14">
        <oleObject progId="MSDraw" shapeId="6152" r:id="rId3">
          <objectPr defaultSize="0" autoPict="0" r:id="rId4">
            <anchor moveWithCells="1" sizeWithCells="1">
              <from>
                <xdr:col>0</xdr:col>
                <xdr:colOff>88900</xdr:colOff>
                <xdr:row>60</xdr:row>
                <xdr:rowOff>0</xdr:rowOff>
              </from>
              <to>
                <xdr:col>1</xdr:col>
                <xdr:colOff>203200</xdr:colOff>
                <xdr:row>60</xdr:row>
                <xdr:rowOff>0</xdr:rowOff>
              </to>
            </anchor>
          </objectPr>
        </oleObject>
      </mc:Choice>
      <mc:Fallback>
        <oleObject progId="MSDraw" shapeId="6152" r:id="rId3"/>
      </mc:Fallback>
    </mc:AlternateContent>
    <mc:AlternateContent xmlns:mc="http://schemas.openxmlformats.org/markup-compatibility/2006">
      <mc:Choice Requires="x14">
        <oleObject progId="MSDraw" shapeId="6153" r:id="rId5">
          <objectPr defaultSize="0" autoPict="0" r:id="rId6">
            <anchor moveWithCells="1" sizeWithCells="1">
              <from>
                <xdr:col>0</xdr:col>
                <xdr:colOff>0</xdr:colOff>
                <xdr:row>60</xdr:row>
                <xdr:rowOff>0</xdr:rowOff>
              </from>
              <to>
                <xdr:col>10</xdr:col>
                <xdr:colOff>355600</xdr:colOff>
                <xdr:row>60</xdr:row>
                <xdr:rowOff>0</xdr:rowOff>
              </to>
            </anchor>
          </objectPr>
        </oleObject>
      </mc:Choice>
      <mc:Fallback>
        <oleObject progId="MSDraw" shapeId="6153" r:id="rId5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indexed="8"/>
  </sheetPr>
  <dimension ref="A1:AM134"/>
  <sheetViews>
    <sheetView showGridLines="0" topLeftCell="A73" zoomScale="75" zoomScaleNormal="75" zoomScaleSheetLayoutView="100" zoomScalePageLayoutView="75" workbookViewId="0">
      <selection activeCell="J23" sqref="J23"/>
    </sheetView>
  </sheetViews>
  <sheetFormatPr defaultColWidth="8.8203125" defaultRowHeight="12.7" x14ac:dyDescent="0.4"/>
  <cols>
    <col min="1" max="1" width="13.8203125" customWidth="1"/>
    <col min="2" max="2" width="10.64453125" customWidth="1"/>
    <col min="4" max="4" width="14.46875" customWidth="1"/>
    <col min="5" max="5" width="17.64453125" customWidth="1"/>
    <col min="6" max="6" width="15.64453125" bestFit="1" customWidth="1"/>
    <col min="7" max="7" width="19.8203125" customWidth="1"/>
    <col min="9" max="9" width="13.64453125" customWidth="1"/>
    <col min="10" max="10" width="7.64453125" customWidth="1"/>
    <col min="11" max="11" width="5.64453125" customWidth="1"/>
    <col min="13" max="13" width="23.8203125" customWidth="1"/>
  </cols>
  <sheetData>
    <row r="1" spans="1:18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8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8" x14ac:dyDescent="0.4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8" x14ac:dyDescent="0.4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</row>
    <row r="5" spans="1:18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8" x14ac:dyDescent="0.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8" x14ac:dyDescent="0.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8" ht="12.75" customHeight="1" x14ac:dyDescent="0.4">
      <c r="A8" s="176" t="s">
        <v>29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</row>
    <row r="9" spans="1:18" x14ac:dyDescent="0.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8" ht="15.35" x14ac:dyDescent="0.5">
      <c r="A10" s="12" t="s">
        <v>30</v>
      </c>
      <c r="B10" s="174" t="str">
        <f>'Test Data'!C4</f>
        <v xml:space="preserve"> </v>
      </c>
      <c r="C10" s="174"/>
      <c r="D10" s="174"/>
      <c r="E10" s="10"/>
      <c r="F10" s="10"/>
      <c r="G10" s="10"/>
      <c r="H10" s="5" t="s">
        <v>5</v>
      </c>
      <c r="I10" s="13">
        <f>'Test Data'!J1</f>
        <v>43814</v>
      </c>
      <c r="J10" s="10"/>
      <c r="K10" s="10"/>
    </row>
    <row r="11" spans="1:18" ht="15.35" x14ac:dyDescent="0.5">
      <c r="A11" s="12" t="s">
        <v>51</v>
      </c>
      <c r="B11" s="175" t="str">
        <f>'Test Data'!C5</f>
        <v xml:space="preserve"> </v>
      </c>
      <c r="C11" s="175"/>
      <c r="D11" s="175"/>
      <c r="E11" s="10"/>
      <c r="F11" s="10"/>
      <c r="G11" s="10"/>
      <c r="H11" s="12" t="s">
        <v>91</v>
      </c>
      <c r="I11" s="172" t="str">
        <f>'Test Data'!H4</f>
        <v xml:space="preserve">Dave Williams </v>
      </c>
      <c r="J11" s="172"/>
      <c r="K11" s="172"/>
      <c r="Q11" s="7"/>
      <c r="R11" s="7"/>
    </row>
    <row r="12" spans="1:18" x14ac:dyDescent="0.4">
      <c r="A12" s="10"/>
      <c r="B12" s="10"/>
      <c r="C12" s="10"/>
      <c r="D12" s="10"/>
      <c r="E12" s="14"/>
      <c r="F12" s="14"/>
      <c r="G12" s="14"/>
      <c r="H12" s="10"/>
      <c r="I12" s="10"/>
      <c r="J12" s="10"/>
      <c r="K12" s="10"/>
    </row>
    <row r="13" spans="1:18" ht="19.5" customHeight="1" x14ac:dyDescent="0.4">
      <c r="A13" s="173"/>
      <c r="B13" s="173"/>
      <c r="C13" s="173"/>
      <c r="D13" s="173"/>
      <c r="E13" s="173"/>
      <c r="F13" s="173"/>
      <c r="G13" s="173"/>
      <c r="H13" s="173"/>
      <c r="I13" s="173"/>
      <c r="J13" s="173"/>
      <c r="K13" s="173"/>
    </row>
    <row r="14" spans="1:18" ht="18" customHeight="1" x14ac:dyDescent="0.4">
      <c r="A14" s="173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M14" s="3"/>
      <c r="N14" s="3"/>
      <c r="O14" s="3"/>
    </row>
    <row r="15" spans="1:18" ht="18.7" x14ac:dyDescent="0.8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M15" s="3"/>
      <c r="N15" s="3"/>
      <c r="O15" s="3"/>
    </row>
    <row r="16" spans="1:18" x14ac:dyDescent="0.4">
      <c r="A16" s="10"/>
      <c r="B16" s="14"/>
      <c r="C16" s="14"/>
      <c r="D16" s="14"/>
      <c r="E16" s="14"/>
      <c r="F16" s="14"/>
      <c r="G16" s="14"/>
      <c r="H16" s="14"/>
      <c r="I16" s="10"/>
      <c r="J16" s="14"/>
      <c r="K16" s="10"/>
      <c r="M16" s="3"/>
      <c r="N16" s="3"/>
      <c r="O16" s="3"/>
    </row>
    <row r="17" spans="1:15" ht="15" x14ac:dyDescent="0.45">
      <c r="A17" s="10"/>
      <c r="B17" s="14"/>
      <c r="C17" s="14"/>
      <c r="D17" s="14"/>
      <c r="E17" s="4" t="s">
        <v>27</v>
      </c>
      <c r="F17" s="14"/>
      <c r="G17" s="11" t="s">
        <v>88</v>
      </c>
      <c r="H17" s="14" t="s">
        <v>69</v>
      </c>
      <c r="I17" s="178">
        <f>'Test Data'!I23</f>
        <v>0</v>
      </c>
      <c r="J17" s="178"/>
      <c r="K17" s="10"/>
      <c r="M17" s="3"/>
      <c r="N17" s="3"/>
      <c r="O17" s="3"/>
    </row>
    <row r="18" spans="1:15" ht="15" x14ac:dyDescent="0.45">
      <c r="A18" s="10"/>
      <c r="B18" s="16"/>
      <c r="C18" s="16"/>
      <c r="D18" s="16"/>
      <c r="E18" s="17" t="str">
        <f>'Test Data'!G19</f>
        <v xml:space="preserve">Komet </v>
      </c>
      <c r="F18" s="16"/>
      <c r="G18" s="110" t="s">
        <v>89</v>
      </c>
      <c r="H18" s="51" t="s">
        <v>70</v>
      </c>
      <c r="I18" s="178">
        <f>'Test Data'!I24</f>
        <v>0</v>
      </c>
      <c r="J18" s="178"/>
      <c r="K18" s="16"/>
      <c r="M18" s="3"/>
      <c r="N18" s="3"/>
      <c r="O18" s="3"/>
    </row>
    <row r="19" spans="1:15" ht="13.7" x14ac:dyDescent="0.4">
      <c r="A19" s="10"/>
      <c r="B19" s="18" t="s">
        <v>6</v>
      </c>
      <c r="C19" s="16"/>
      <c r="D19" s="16"/>
      <c r="E19" s="1">
        <f>'Test Data'!G38</f>
        <v>27</v>
      </c>
      <c r="F19" s="14"/>
      <c r="G19" s="1">
        <f>'Test Data'!I38</f>
        <v>0</v>
      </c>
      <c r="H19" s="16"/>
      <c r="I19" s="17"/>
      <c r="J19" s="16"/>
      <c r="K19" s="16"/>
      <c r="M19" s="40"/>
      <c r="N19" s="3"/>
      <c r="O19" s="3"/>
    </row>
    <row r="20" spans="1:15" ht="15.35" thickBot="1" x14ac:dyDescent="0.5">
      <c r="A20" s="10"/>
      <c r="B20" s="18" t="s">
        <v>55</v>
      </c>
      <c r="C20" s="16"/>
      <c r="D20" s="16"/>
      <c r="E20" s="19">
        <f>'Test Data'!G33</f>
        <v>6</v>
      </c>
      <c r="F20" s="14"/>
      <c r="G20" s="19">
        <f>'Test Data'!I33</f>
        <v>0</v>
      </c>
      <c r="H20" s="180"/>
      <c r="I20" s="181"/>
      <c r="J20" s="181"/>
      <c r="K20" s="16"/>
      <c r="M20" s="3"/>
      <c r="N20" s="3"/>
      <c r="O20" s="3"/>
    </row>
    <row r="21" spans="1:15" ht="13.7" x14ac:dyDescent="0.4">
      <c r="A21" s="10"/>
      <c r="B21" s="18" t="s">
        <v>56</v>
      </c>
      <c r="C21" s="16"/>
      <c r="D21" s="16"/>
      <c r="E21" s="1">
        <f>SUM(E19/E20)</f>
        <v>4.5</v>
      </c>
      <c r="F21" s="14"/>
      <c r="G21" s="1" t="e">
        <f>SUM(G19/G20)</f>
        <v>#DIV/0!</v>
      </c>
      <c r="H21" s="16"/>
      <c r="I21" s="16"/>
      <c r="J21" s="16"/>
      <c r="K21" s="16"/>
      <c r="M21" s="3"/>
      <c r="N21" s="3"/>
      <c r="O21" s="3"/>
    </row>
    <row r="22" spans="1:15" ht="14" thickBot="1" x14ac:dyDescent="0.45">
      <c r="A22" s="10"/>
      <c r="B22" s="18" t="s">
        <v>53</v>
      </c>
      <c r="C22" s="16"/>
      <c r="D22" s="16"/>
      <c r="E22" s="19">
        <f>'Test Data'!G39</f>
        <v>4</v>
      </c>
      <c r="F22" s="14"/>
      <c r="G22" s="19" t="str">
        <f>'Test Data'!I39</f>
        <v/>
      </c>
      <c r="H22" s="16"/>
      <c r="I22" s="16"/>
      <c r="J22" s="16"/>
      <c r="K22" s="16"/>
      <c r="M22" s="3"/>
      <c r="N22" s="3"/>
      <c r="O22" s="3"/>
    </row>
    <row r="23" spans="1:15" ht="13.7" x14ac:dyDescent="0.4">
      <c r="A23" s="10"/>
      <c r="B23" s="18" t="s">
        <v>7</v>
      </c>
      <c r="C23" s="16"/>
      <c r="D23" s="16"/>
      <c r="E23" s="1">
        <f>SUM(E21*E22)</f>
        <v>18</v>
      </c>
      <c r="F23" s="14"/>
      <c r="G23" s="1" t="e">
        <f>SUM(G21*G22)</f>
        <v>#DIV/0!</v>
      </c>
      <c r="H23" s="16"/>
      <c r="I23" s="16"/>
      <c r="J23" s="16"/>
      <c r="K23" s="16"/>
      <c r="M23" s="3"/>
      <c r="N23" s="3"/>
      <c r="O23" s="3"/>
    </row>
    <row r="24" spans="1:15" ht="14" thickBot="1" x14ac:dyDescent="0.45">
      <c r="A24" s="10"/>
      <c r="B24" s="18" t="s">
        <v>57</v>
      </c>
      <c r="C24" s="16"/>
      <c r="D24" s="16"/>
      <c r="E24" s="19">
        <f>'Test Data'!G31</f>
        <v>20</v>
      </c>
      <c r="F24" s="14"/>
      <c r="G24" s="19">
        <f>'Test Data'!I31</f>
        <v>0</v>
      </c>
      <c r="H24" s="16"/>
      <c r="I24" s="16"/>
      <c r="J24" s="16"/>
      <c r="K24" s="16"/>
      <c r="M24" s="3"/>
      <c r="N24" s="3"/>
      <c r="O24" s="3"/>
    </row>
    <row r="25" spans="1:15" ht="13.7" x14ac:dyDescent="0.4">
      <c r="A25" s="10"/>
      <c r="B25" s="18" t="s">
        <v>8</v>
      </c>
      <c r="C25" s="16"/>
      <c r="D25" s="16"/>
      <c r="E25" s="20">
        <f>SUM(E23/E24)</f>
        <v>0.9</v>
      </c>
      <c r="F25" s="14"/>
      <c r="G25" s="20" t="e">
        <f>SUM(G23/G24)</f>
        <v>#DIV/0!</v>
      </c>
      <c r="H25" s="16"/>
      <c r="I25" s="16"/>
      <c r="J25" s="16"/>
      <c r="K25" s="16"/>
      <c r="M25" s="41"/>
      <c r="N25" s="3"/>
      <c r="O25" s="3"/>
    </row>
    <row r="26" spans="1:15" ht="14" thickBot="1" x14ac:dyDescent="0.45">
      <c r="A26" s="10"/>
      <c r="B26" s="18" t="s">
        <v>58</v>
      </c>
      <c r="C26" s="16"/>
      <c r="D26" s="16"/>
      <c r="E26" s="19">
        <f>'Test Data'!G43</f>
        <v>37500</v>
      </c>
      <c r="F26" s="14"/>
      <c r="G26" s="19" t="str">
        <f>'Test Data'!I43</f>
        <v/>
      </c>
      <c r="H26" s="16"/>
      <c r="I26" s="16"/>
      <c r="J26" s="16"/>
      <c r="K26" s="16"/>
      <c r="M26" s="40"/>
      <c r="N26" s="3"/>
      <c r="O26" s="3"/>
    </row>
    <row r="27" spans="1:15" ht="13.7" x14ac:dyDescent="0.4">
      <c r="A27" s="10"/>
      <c r="B27" s="18" t="s">
        <v>9</v>
      </c>
      <c r="C27" s="16"/>
      <c r="D27" s="16"/>
      <c r="E27" s="1">
        <f>SUM(E25*E26)</f>
        <v>33750</v>
      </c>
      <c r="F27" s="14"/>
      <c r="G27" s="1" t="e">
        <f>SUM(G25*G26)</f>
        <v>#DIV/0!</v>
      </c>
      <c r="H27" s="16"/>
      <c r="I27" s="16"/>
      <c r="J27" s="16"/>
      <c r="K27" s="16"/>
      <c r="M27" s="3"/>
      <c r="N27" s="3"/>
      <c r="O27" s="3"/>
    </row>
    <row r="28" spans="1:15" ht="13.7" x14ac:dyDescent="0.4">
      <c r="A28" s="10"/>
      <c r="B28" s="16"/>
      <c r="C28" s="16"/>
      <c r="D28" s="16"/>
      <c r="E28" s="16"/>
      <c r="F28" s="16"/>
      <c r="G28" s="16"/>
      <c r="H28" s="16"/>
      <c r="I28" s="16"/>
      <c r="J28" s="16"/>
      <c r="K28" s="16"/>
      <c r="M28" s="42"/>
      <c r="N28" s="3"/>
      <c r="O28" s="3"/>
    </row>
    <row r="29" spans="1:15" x14ac:dyDescent="0.4">
      <c r="A29" s="10"/>
      <c r="B29" s="16"/>
      <c r="C29" s="16"/>
      <c r="D29" s="16"/>
      <c r="E29" s="16"/>
      <c r="F29" s="16"/>
      <c r="G29" s="16"/>
      <c r="H29" s="16"/>
      <c r="I29" s="16"/>
      <c r="J29" s="16"/>
      <c r="K29" s="16"/>
      <c r="M29" s="3"/>
      <c r="N29" s="3"/>
      <c r="O29" s="3"/>
    </row>
    <row r="30" spans="1:15" s="44" customFormat="1" ht="22" customHeight="1" x14ac:dyDescent="0.6">
      <c r="A30" s="177" t="s">
        <v>68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M30" s="45"/>
      <c r="N30" s="46"/>
      <c r="O30" s="46"/>
    </row>
    <row r="31" spans="1:15" x14ac:dyDescent="0.4">
      <c r="A31" s="10"/>
      <c r="B31" s="16"/>
      <c r="C31" s="16"/>
      <c r="D31" s="16" t="s">
        <v>10</v>
      </c>
      <c r="E31" s="16"/>
      <c r="F31" s="16"/>
      <c r="G31" s="16"/>
      <c r="H31" s="16"/>
      <c r="I31" s="16"/>
      <c r="J31" s="16"/>
      <c r="K31" s="16"/>
      <c r="M31" s="43"/>
      <c r="N31" s="3"/>
      <c r="O31" s="3"/>
    </row>
    <row r="32" spans="1:15" x14ac:dyDescent="0.4">
      <c r="A32" s="10"/>
      <c r="B32" s="16"/>
      <c r="C32" s="16"/>
      <c r="D32" s="16"/>
      <c r="E32" s="16"/>
      <c r="F32" s="16"/>
      <c r="G32" s="16"/>
      <c r="H32" s="16"/>
      <c r="I32" s="16"/>
      <c r="J32" s="16"/>
      <c r="K32" s="16"/>
      <c r="M32" s="3"/>
      <c r="N32" s="3"/>
      <c r="O32" s="3"/>
    </row>
    <row r="33" spans="1:15" ht="13.7" x14ac:dyDescent="0.4">
      <c r="A33" s="10"/>
      <c r="B33" s="16"/>
      <c r="C33" s="16"/>
      <c r="D33" s="16"/>
      <c r="E33" s="4" t="str">
        <f>E17</f>
        <v>Competitor</v>
      </c>
      <c r="F33" s="16"/>
      <c r="G33" s="11" t="s">
        <v>88</v>
      </c>
      <c r="H33" s="16"/>
      <c r="I33" s="16"/>
      <c r="J33" s="16"/>
      <c r="K33" s="16"/>
      <c r="M33" s="3"/>
      <c r="N33" s="3"/>
      <c r="O33" s="3"/>
    </row>
    <row r="34" spans="1:15" ht="13.7" x14ac:dyDescent="0.4">
      <c r="A34" s="10"/>
      <c r="B34" s="18"/>
      <c r="C34" s="18"/>
      <c r="D34" s="18"/>
      <c r="E34" s="10"/>
      <c r="F34" s="16"/>
      <c r="G34" s="110" t="s">
        <v>89</v>
      </c>
      <c r="H34" s="16"/>
      <c r="I34" s="16"/>
      <c r="J34" s="16"/>
      <c r="K34" s="16"/>
      <c r="M34" s="3"/>
      <c r="N34" s="3"/>
      <c r="O34" s="3"/>
    </row>
    <row r="35" spans="1:15" ht="13.7" x14ac:dyDescent="0.4">
      <c r="A35" s="10"/>
      <c r="B35" s="18" t="s">
        <v>11</v>
      </c>
      <c r="C35" s="18"/>
      <c r="D35" s="18"/>
      <c r="E35" s="1">
        <f>'Test Data'!G42</f>
        <v>65</v>
      </c>
      <c r="F35" s="14"/>
      <c r="G35" s="1" t="str">
        <f>'Test Data'!I42</f>
        <v/>
      </c>
      <c r="H35" s="16"/>
      <c r="I35" s="16"/>
      <c r="J35" s="16"/>
      <c r="K35" s="16"/>
      <c r="M35" s="3"/>
      <c r="N35" s="3"/>
      <c r="O35" s="3"/>
    </row>
    <row r="36" spans="1:15" ht="14" thickBot="1" x14ac:dyDescent="0.45">
      <c r="A36" s="10"/>
      <c r="B36" s="18" t="s">
        <v>12</v>
      </c>
      <c r="C36" s="18"/>
      <c r="D36" s="18"/>
      <c r="E36" s="19">
        <v>60</v>
      </c>
      <c r="F36" s="14"/>
      <c r="G36" s="19">
        <v>60</v>
      </c>
      <c r="H36" s="16"/>
      <c r="I36" s="16"/>
      <c r="J36" s="16"/>
      <c r="K36" s="16"/>
      <c r="M36" s="3"/>
      <c r="N36" s="3"/>
      <c r="O36" s="3"/>
    </row>
    <row r="37" spans="1:15" ht="13.7" x14ac:dyDescent="0.4">
      <c r="A37" s="10"/>
      <c r="B37" s="18" t="s">
        <v>59</v>
      </c>
      <c r="C37" s="18"/>
      <c r="D37" s="18"/>
      <c r="E37" s="1">
        <f>SUM(E35/E36)</f>
        <v>1.0833333333333333</v>
      </c>
      <c r="F37" s="14"/>
      <c r="G37" s="1" t="e">
        <f>SUM(G35/G36)</f>
        <v>#VALUE!</v>
      </c>
      <c r="H37" s="16"/>
      <c r="I37" s="16"/>
      <c r="J37" s="16"/>
      <c r="K37" s="16"/>
    </row>
    <row r="38" spans="1:15" ht="14" thickBot="1" x14ac:dyDescent="0.45">
      <c r="A38" s="10"/>
      <c r="B38" s="18" t="s">
        <v>61</v>
      </c>
      <c r="C38" s="18"/>
      <c r="D38" s="18"/>
      <c r="E38" s="21">
        <f>'Test Data'!G41</f>
        <v>0.1</v>
      </c>
      <c r="F38" s="14"/>
      <c r="G38" s="21" t="str">
        <f>'Test Data'!I41</f>
        <v/>
      </c>
      <c r="H38" s="16"/>
      <c r="I38" s="16"/>
      <c r="J38" s="16"/>
      <c r="K38" s="16"/>
    </row>
    <row r="39" spans="1:15" ht="13.7" x14ac:dyDescent="0.4">
      <c r="A39" s="10"/>
      <c r="B39" s="18" t="s">
        <v>13</v>
      </c>
      <c r="C39" s="18"/>
      <c r="D39" s="18"/>
      <c r="E39" s="1">
        <f>SUM(E37*E38)</f>
        <v>0.10833333333333334</v>
      </c>
      <c r="F39" s="14"/>
      <c r="G39" s="1" t="e">
        <f>SUM(G37*G38)</f>
        <v>#VALUE!</v>
      </c>
      <c r="H39" s="16"/>
      <c r="I39" s="16"/>
      <c r="J39" s="16"/>
      <c r="K39" s="16"/>
    </row>
    <row r="40" spans="1:15" ht="14" thickBot="1" x14ac:dyDescent="0.45">
      <c r="A40" s="10"/>
      <c r="B40" s="18" t="s">
        <v>14</v>
      </c>
      <c r="C40" s="18"/>
      <c r="D40" s="18"/>
      <c r="E40" s="19">
        <f>SUM(E26/E24)</f>
        <v>1875</v>
      </c>
      <c r="F40" s="14"/>
      <c r="G40" s="19" t="e">
        <f>SUM(G26/G24)</f>
        <v>#VALUE!</v>
      </c>
      <c r="H40" s="16"/>
      <c r="I40" s="16"/>
      <c r="J40" s="16"/>
      <c r="K40" s="16"/>
    </row>
    <row r="41" spans="1:15" ht="13.7" x14ac:dyDescent="0.4">
      <c r="A41" s="10"/>
      <c r="B41" s="18" t="s">
        <v>60</v>
      </c>
      <c r="C41" s="18"/>
      <c r="D41" s="18"/>
      <c r="E41" s="1">
        <f>SUM(E39*E40)</f>
        <v>203.125</v>
      </c>
      <c r="F41" s="14"/>
      <c r="G41" s="1" t="e">
        <f>SUM(G39*G40)</f>
        <v>#VALUE!</v>
      </c>
      <c r="H41" s="16"/>
      <c r="I41" s="16"/>
      <c r="J41" s="16"/>
      <c r="K41" s="16"/>
    </row>
    <row r="42" spans="1:15" ht="13.7" x14ac:dyDescent="0.4">
      <c r="A42" s="10"/>
      <c r="B42" s="18"/>
      <c r="C42" s="18"/>
      <c r="D42" s="18"/>
      <c r="E42" s="18"/>
      <c r="F42" s="16"/>
      <c r="G42" s="16"/>
      <c r="H42" s="16"/>
      <c r="I42" s="16"/>
      <c r="J42" s="16"/>
      <c r="K42" s="16"/>
    </row>
    <row r="43" spans="1:15" ht="22" customHeight="1" x14ac:dyDescent="0.6">
      <c r="A43" s="177" t="s">
        <v>15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7"/>
    </row>
    <row r="44" spans="1:15" ht="12.75" customHeight="1" x14ac:dyDescent="0.4">
      <c r="A44" s="10"/>
      <c r="B44" s="22"/>
      <c r="C44" s="16"/>
      <c r="D44" s="16"/>
      <c r="E44" s="16"/>
      <c r="F44" s="16"/>
      <c r="G44" s="16"/>
      <c r="H44" s="16"/>
      <c r="I44" s="16"/>
      <c r="J44" s="16"/>
      <c r="K44" s="16"/>
    </row>
    <row r="45" spans="1:15" ht="12.75" customHeight="1" x14ac:dyDescent="0.4">
      <c r="A45" s="10"/>
      <c r="B45" s="22"/>
      <c r="C45" s="16"/>
      <c r="D45" s="16"/>
      <c r="E45" s="4" t="str">
        <f>E17</f>
        <v>Competitor</v>
      </c>
      <c r="F45" s="16"/>
      <c r="G45" s="11" t="s">
        <v>88</v>
      </c>
      <c r="H45" s="16"/>
      <c r="I45" s="16"/>
      <c r="J45" s="16"/>
      <c r="K45" s="16"/>
    </row>
    <row r="46" spans="1:15" x14ac:dyDescent="0.4">
      <c r="A46" s="10"/>
      <c r="B46" s="22"/>
      <c r="C46" s="16"/>
      <c r="D46" s="16"/>
      <c r="E46" s="16"/>
      <c r="F46" s="16"/>
      <c r="G46" s="110" t="s">
        <v>89</v>
      </c>
      <c r="H46" s="16"/>
      <c r="I46" s="16"/>
      <c r="J46" s="16"/>
      <c r="K46" s="16"/>
    </row>
    <row r="47" spans="1:15" ht="13.7" x14ac:dyDescent="0.4">
      <c r="A47" s="10"/>
      <c r="B47" s="18" t="s">
        <v>11</v>
      </c>
      <c r="C47" s="18"/>
      <c r="D47" s="18"/>
      <c r="E47" s="1">
        <f>'Test Data'!G42</f>
        <v>65</v>
      </c>
      <c r="F47" s="23"/>
      <c r="G47" s="1" t="str">
        <f>'Test Data'!I42</f>
        <v/>
      </c>
      <c r="H47" s="16"/>
      <c r="I47" s="16"/>
      <c r="J47" s="16"/>
      <c r="K47" s="16"/>
    </row>
    <row r="48" spans="1:15" ht="14" thickBot="1" x14ac:dyDescent="0.45">
      <c r="A48" s="10"/>
      <c r="B48" s="18" t="s">
        <v>16</v>
      </c>
      <c r="C48" s="18"/>
      <c r="D48" s="18"/>
      <c r="E48" s="19">
        <v>60</v>
      </c>
      <c r="F48" s="23"/>
      <c r="G48" s="19">
        <v>60</v>
      </c>
      <c r="H48" s="16"/>
      <c r="I48" s="16"/>
      <c r="J48" s="16"/>
      <c r="K48" s="16"/>
    </row>
    <row r="49" spans="1:39" ht="13.7" x14ac:dyDescent="0.4">
      <c r="A49" s="10"/>
      <c r="B49" s="18" t="s">
        <v>59</v>
      </c>
      <c r="C49" s="18"/>
      <c r="D49" s="18"/>
      <c r="E49" s="1">
        <f>SUM(E47/E48)</f>
        <v>1.0833333333333333</v>
      </c>
      <c r="F49" s="23"/>
      <c r="G49" s="1" t="e">
        <f>SUM(G47/G48)</f>
        <v>#VALUE!</v>
      </c>
      <c r="H49" s="16"/>
      <c r="I49" s="16"/>
      <c r="J49" s="16"/>
      <c r="K49" s="16"/>
    </row>
    <row r="50" spans="1:39" ht="14" thickBot="1" x14ac:dyDescent="0.45">
      <c r="A50" s="10"/>
      <c r="B50" s="18" t="s">
        <v>17</v>
      </c>
      <c r="C50" s="18"/>
      <c r="D50" s="18"/>
      <c r="E50" s="24">
        <f>'Test Data'!G30</f>
        <v>3</v>
      </c>
      <c r="F50" s="23"/>
      <c r="G50" s="24">
        <f>'Test Data'!I30</f>
        <v>0</v>
      </c>
      <c r="H50" s="16"/>
      <c r="I50" s="16"/>
      <c r="J50" s="16"/>
      <c r="K50" s="16"/>
    </row>
    <row r="51" spans="1:39" ht="13.7" x14ac:dyDescent="0.4">
      <c r="A51" s="10"/>
      <c r="B51" s="18" t="s">
        <v>18</v>
      </c>
      <c r="C51" s="18"/>
      <c r="D51" s="18"/>
      <c r="E51" s="1">
        <f>SUM(E49*E50)</f>
        <v>3.25</v>
      </c>
      <c r="F51" s="23"/>
      <c r="G51" s="1" t="e">
        <f>SUM(G49*G50)</f>
        <v>#VALUE!</v>
      </c>
      <c r="H51" s="16"/>
      <c r="I51" s="16"/>
      <c r="J51" s="16"/>
      <c r="K51" s="16"/>
    </row>
    <row r="52" spans="1:39" ht="14" thickBot="1" x14ac:dyDescent="0.45">
      <c r="A52" s="10"/>
      <c r="B52" s="18" t="s">
        <v>19</v>
      </c>
      <c r="C52" s="18"/>
      <c r="D52" s="18"/>
      <c r="E52" s="19">
        <f>'Test Data'!G43</f>
        <v>37500</v>
      </c>
      <c r="F52" s="23"/>
      <c r="G52" s="19" t="str">
        <f>'Test Data'!I43</f>
        <v/>
      </c>
      <c r="H52" s="16"/>
      <c r="I52" s="16"/>
      <c r="J52" s="16"/>
      <c r="K52" s="16"/>
    </row>
    <row r="53" spans="1:39" ht="13.7" x14ac:dyDescent="0.4">
      <c r="A53" s="10"/>
      <c r="B53" s="18" t="s">
        <v>20</v>
      </c>
      <c r="C53" s="18"/>
      <c r="D53" s="18"/>
      <c r="E53" s="1">
        <f>SUM(E51*E52)</f>
        <v>121875</v>
      </c>
      <c r="F53" s="23"/>
      <c r="G53" s="1" t="e">
        <f>SUM(G51*G52)</f>
        <v>#VALUE!</v>
      </c>
      <c r="H53" s="16"/>
      <c r="I53" s="16"/>
      <c r="J53" s="10"/>
      <c r="K53" s="16"/>
    </row>
    <row r="54" spans="1:39" ht="13.7" x14ac:dyDescent="0.4">
      <c r="A54" s="10"/>
      <c r="B54" s="18"/>
      <c r="C54" s="18"/>
      <c r="D54" s="18"/>
      <c r="E54" s="18"/>
      <c r="F54" s="18"/>
      <c r="G54" s="18"/>
      <c r="H54" s="16"/>
      <c r="I54" s="16"/>
      <c r="J54" s="10"/>
      <c r="K54" s="16"/>
    </row>
    <row r="55" spans="1:39" ht="13.7" x14ac:dyDescent="0.4">
      <c r="A55" s="10"/>
      <c r="B55" s="18" t="s">
        <v>21</v>
      </c>
      <c r="C55" s="18"/>
      <c r="D55" s="18"/>
      <c r="E55" s="1">
        <f>SUM(E53+E41+E27)</f>
        <v>155828.125</v>
      </c>
      <c r="F55" s="18"/>
      <c r="G55" s="1" t="e">
        <f>SUM(G53+G41+G27)</f>
        <v>#VALUE!</v>
      </c>
      <c r="H55" s="16"/>
      <c r="I55" s="16"/>
      <c r="J55" s="10"/>
      <c r="K55" s="16"/>
    </row>
    <row r="56" spans="1:39" x14ac:dyDescent="0.4">
      <c r="A56" s="10"/>
      <c r="B56" s="25"/>
      <c r="C56" s="25"/>
      <c r="D56" s="25"/>
      <c r="E56" s="25"/>
      <c r="F56" s="25"/>
      <c r="G56" s="25"/>
      <c r="H56" s="25"/>
      <c r="I56" s="25"/>
      <c r="J56" s="10"/>
      <c r="K56" s="25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ht="22" customHeight="1" x14ac:dyDescent="0.6">
      <c r="A57" s="185" t="s">
        <v>22</v>
      </c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x14ac:dyDescent="0.4">
      <c r="A58" s="10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17.350000000000001" x14ac:dyDescent="0.5">
      <c r="A59" s="10"/>
      <c r="B59" s="25"/>
      <c r="C59" s="25"/>
      <c r="D59" s="26" t="s">
        <v>23</v>
      </c>
      <c r="E59" s="26"/>
      <c r="F59" s="27" t="e">
        <f>SUM(E27-G27)</f>
        <v>#DIV/0!</v>
      </c>
      <c r="G59" s="25"/>
      <c r="H59" s="25"/>
      <c r="I59" s="25"/>
      <c r="J59" s="25"/>
      <c r="K59" s="25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7.350000000000001" x14ac:dyDescent="0.5">
      <c r="A60" s="10"/>
      <c r="B60" s="25"/>
      <c r="C60" s="25"/>
      <c r="D60" s="26" t="s">
        <v>24</v>
      </c>
      <c r="E60" s="26"/>
      <c r="F60" s="27" t="e">
        <f>SUM(E41-G41)</f>
        <v>#VALUE!</v>
      </c>
      <c r="G60" s="25"/>
      <c r="H60" s="25"/>
      <c r="I60" s="25"/>
      <c r="J60" s="25"/>
      <c r="K60" s="25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7.7" thickBot="1" x14ac:dyDescent="0.55000000000000004">
      <c r="A61" s="10"/>
      <c r="B61" s="25"/>
      <c r="C61" s="25"/>
      <c r="D61" s="26" t="s">
        <v>25</v>
      </c>
      <c r="E61" s="26"/>
      <c r="F61" s="28" t="e">
        <f>SUM(E53-G53)</f>
        <v>#VALUE!</v>
      </c>
      <c r="G61" s="25"/>
      <c r="H61" s="25"/>
      <c r="I61" s="25"/>
      <c r="J61" s="25"/>
      <c r="K61" s="25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31.5" customHeight="1" x14ac:dyDescent="0.7">
      <c r="A62" s="10"/>
      <c r="B62" s="50" t="e">
        <f>IF(F62&lt;0,"WINNER","")</f>
        <v>#DIV/0!</v>
      </c>
      <c r="C62" s="25"/>
      <c r="D62" s="182" t="s">
        <v>26</v>
      </c>
      <c r="E62" s="182"/>
      <c r="F62" s="183" t="e">
        <f>SUM(F59:F61)</f>
        <v>#DIV/0!</v>
      </c>
      <c r="G62" s="183"/>
      <c r="H62" s="50" t="e">
        <f>IF(F62&gt;=0,"WINNER","")</f>
        <v>#DIV/0!</v>
      </c>
      <c r="I62" s="25"/>
      <c r="J62" s="25"/>
      <c r="K62" s="25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16.5" customHeight="1" x14ac:dyDescent="0.5">
      <c r="A63" s="10"/>
      <c r="B63" s="25"/>
      <c r="C63" s="25"/>
      <c r="D63" s="29"/>
      <c r="E63" s="25"/>
      <c r="F63" s="30"/>
      <c r="G63" s="25"/>
      <c r="H63" s="25"/>
      <c r="I63" s="25"/>
      <c r="J63" s="25"/>
      <c r="K63" s="25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x14ac:dyDescent="0.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39" x14ac:dyDescent="0.4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39" x14ac:dyDescent="0.4">
      <c r="A66" s="171" t="s">
        <v>87</v>
      </c>
      <c r="B66" s="171"/>
      <c r="C66" s="171"/>
      <c r="D66" s="171"/>
      <c r="E66" s="171"/>
      <c r="F66" s="171"/>
      <c r="G66" s="171"/>
      <c r="H66" s="171"/>
      <c r="I66" s="171"/>
      <c r="J66" s="171"/>
      <c r="K66" s="171"/>
    </row>
    <row r="67" spans="1:39" x14ac:dyDescent="0.4">
      <c r="A67" s="171"/>
      <c r="B67" s="171"/>
      <c r="C67" s="171"/>
      <c r="D67" s="171"/>
      <c r="E67" s="171"/>
      <c r="F67" s="171"/>
      <c r="G67" s="171"/>
      <c r="H67" s="171"/>
      <c r="I67" s="171"/>
      <c r="J67" s="171"/>
      <c r="K67" s="171"/>
    </row>
    <row r="68" spans="1:39" x14ac:dyDescent="0.4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39" x14ac:dyDescent="0.4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39" x14ac:dyDescent="0.4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39" ht="12.75" customHeight="1" x14ac:dyDescent="0.4">
      <c r="A71" s="176" t="s">
        <v>29</v>
      </c>
      <c r="B71" s="176"/>
      <c r="C71" s="176"/>
      <c r="D71" s="176"/>
      <c r="E71" s="176"/>
      <c r="F71" s="176"/>
      <c r="G71" s="176"/>
      <c r="H71" s="176"/>
      <c r="I71" s="176"/>
      <c r="J71" s="176"/>
      <c r="K71" s="176"/>
    </row>
    <row r="72" spans="1:39" ht="16.5" customHeight="1" x14ac:dyDescent="0.5">
      <c r="A72" s="10"/>
      <c r="B72" s="25"/>
      <c r="C72" s="25"/>
      <c r="D72" s="29"/>
      <c r="E72" s="25"/>
      <c r="F72" s="30"/>
      <c r="G72" s="25"/>
      <c r="H72" s="25"/>
      <c r="I72" s="25"/>
      <c r="J72" s="25"/>
      <c r="K72" s="25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ht="16.5" customHeight="1" x14ac:dyDescent="0.5">
      <c r="A73" s="12" t="s">
        <v>30</v>
      </c>
      <c r="B73" s="25" t="str">
        <f>'Test Data'!C4</f>
        <v xml:space="preserve"> </v>
      </c>
      <c r="C73" s="25"/>
      <c r="D73" s="29"/>
      <c r="E73" s="25"/>
      <c r="F73" s="30"/>
      <c r="G73" s="5" t="s">
        <v>5</v>
      </c>
      <c r="H73" s="13">
        <f>'Test Data'!J1</f>
        <v>43814</v>
      </c>
      <c r="I73" s="10"/>
      <c r="J73" s="10"/>
      <c r="K73" s="25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16.5" customHeight="1" x14ac:dyDescent="0.5">
      <c r="A74" s="12" t="s">
        <v>51</v>
      </c>
      <c r="B74" s="25" t="str">
        <f>'Test Data'!C5</f>
        <v xml:space="preserve"> </v>
      </c>
      <c r="C74" s="25"/>
      <c r="D74" s="29"/>
      <c r="E74" s="25"/>
      <c r="F74" s="30"/>
      <c r="G74" s="12" t="s">
        <v>28</v>
      </c>
      <c r="H74" s="184" t="str">
        <f>'Test Data'!H4</f>
        <v xml:space="preserve">Dave Williams </v>
      </c>
      <c r="I74" s="184"/>
      <c r="J74" s="184"/>
      <c r="K74" s="25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ht="16.5" customHeight="1" x14ac:dyDescent="0.5">
      <c r="A75" s="31"/>
      <c r="B75" s="25"/>
      <c r="C75" s="25"/>
      <c r="D75" s="29"/>
      <c r="E75" s="25"/>
      <c r="F75" s="30"/>
      <c r="G75" s="25"/>
      <c r="H75" s="25"/>
      <c r="I75" s="25"/>
      <c r="J75" s="25"/>
      <c r="K75" s="25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ht="16.5" customHeight="1" x14ac:dyDescent="0.5">
      <c r="A76" s="31"/>
      <c r="B76" s="25"/>
      <c r="C76" s="25"/>
      <c r="D76" s="29"/>
      <c r="E76" s="25"/>
      <c r="F76" s="30"/>
      <c r="G76" s="25"/>
      <c r="H76" s="25"/>
      <c r="I76" s="25"/>
      <c r="J76" s="25"/>
      <c r="K76" s="25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ht="16.5" customHeight="1" x14ac:dyDescent="0.5">
      <c r="A77" s="31"/>
      <c r="B77" s="25"/>
      <c r="C77" s="25"/>
      <c r="D77" s="29"/>
      <c r="E77" s="25"/>
      <c r="F77" s="30"/>
      <c r="G77" s="25"/>
      <c r="H77" s="25"/>
      <c r="I77" s="25"/>
      <c r="J77" s="25"/>
      <c r="K77" s="25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16.5" customHeight="1" x14ac:dyDescent="0.5">
      <c r="A78" s="31"/>
      <c r="B78" s="25"/>
      <c r="C78" s="25"/>
      <c r="D78" s="29"/>
      <c r="E78" s="25"/>
      <c r="F78" s="30"/>
      <c r="G78" s="25"/>
      <c r="H78" s="25"/>
      <c r="I78" s="25"/>
      <c r="J78" s="25"/>
      <c r="K78" s="25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16.5" customHeight="1" x14ac:dyDescent="0.5">
      <c r="A79" s="31"/>
      <c r="B79" s="25"/>
      <c r="C79" s="25"/>
      <c r="D79" s="29"/>
      <c r="E79" s="25"/>
      <c r="F79" s="30"/>
      <c r="G79" s="25"/>
      <c r="H79" s="25"/>
      <c r="I79" s="25"/>
      <c r="J79" s="25"/>
      <c r="K79" s="25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16.5" customHeight="1" x14ac:dyDescent="0.5">
      <c r="A80" s="31"/>
      <c r="B80" s="25"/>
      <c r="C80" s="25"/>
      <c r="D80" s="29"/>
      <c r="E80" s="25"/>
      <c r="F80" s="30"/>
      <c r="G80" s="25"/>
      <c r="H80" s="25"/>
      <c r="I80" s="25"/>
      <c r="J80" s="25"/>
      <c r="K80" s="25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ht="14.25" customHeight="1" x14ac:dyDescent="0.5">
      <c r="A81" s="10"/>
      <c r="B81" s="25"/>
      <c r="C81" s="25"/>
      <c r="D81" s="29"/>
      <c r="E81" s="25"/>
      <c r="F81" s="30"/>
      <c r="G81" s="25"/>
      <c r="H81" s="25"/>
      <c r="I81" s="25"/>
      <c r="J81" s="25"/>
      <c r="K81" s="25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16.5" customHeight="1" x14ac:dyDescent="0.4">
      <c r="A82" s="173" t="s">
        <v>88</v>
      </c>
      <c r="B82" s="173"/>
      <c r="C82" s="173"/>
      <c r="D82" s="173"/>
      <c r="E82" s="173"/>
      <c r="F82" s="173"/>
      <c r="G82" s="173"/>
      <c r="H82" s="173"/>
      <c r="I82" s="173"/>
      <c r="J82" s="173"/>
      <c r="K82" s="17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22.5" customHeight="1" x14ac:dyDescent="0.4">
      <c r="A83" s="173"/>
      <c r="B83" s="173"/>
      <c r="C83" s="173"/>
      <c r="D83" s="173"/>
      <c r="E83" s="173"/>
      <c r="F83" s="173"/>
      <c r="G83" s="173"/>
      <c r="H83" s="173"/>
      <c r="I83" s="173"/>
      <c r="J83" s="173"/>
      <c r="K83" s="17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ht="18.7" x14ac:dyDescent="0.8">
      <c r="A84" s="179" t="s">
        <v>90</v>
      </c>
      <c r="B84" s="179"/>
      <c r="C84" s="179"/>
      <c r="D84" s="179"/>
      <c r="E84" s="179"/>
      <c r="F84" s="179"/>
      <c r="G84" s="179"/>
      <c r="H84" s="179"/>
      <c r="I84" s="179"/>
      <c r="J84" s="179"/>
      <c r="K84" s="179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ht="18.7" x14ac:dyDescent="0.8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ht="19" thickBot="1" x14ac:dyDescent="0.8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x14ac:dyDescent="0.4">
      <c r="A87" s="32"/>
      <c r="B87" s="33"/>
      <c r="C87" s="33"/>
      <c r="D87" s="33"/>
      <c r="E87" s="33"/>
      <c r="F87" s="33"/>
      <c r="G87" s="33"/>
      <c r="H87" s="33"/>
      <c r="I87" s="33"/>
      <c r="J87" s="34"/>
      <c r="K87" s="35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x14ac:dyDescent="0.4">
      <c r="A88" s="36"/>
      <c r="B88" s="37"/>
      <c r="C88" s="37"/>
      <c r="D88" s="37"/>
      <c r="E88" s="37"/>
      <c r="F88" s="37"/>
      <c r="G88" s="37"/>
      <c r="H88" s="37"/>
      <c r="I88" s="37"/>
      <c r="J88" s="37"/>
      <c r="K88" s="38"/>
    </row>
    <row r="89" spans="1:39" x14ac:dyDescent="0.4">
      <c r="A89" s="36"/>
      <c r="B89" s="37"/>
      <c r="C89" s="37"/>
      <c r="D89" s="37"/>
      <c r="E89" s="37"/>
      <c r="F89" s="37"/>
      <c r="G89" s="37"/>
      <c r="H89" s="37"/>
      <c r="I89" s="37"/>
      <c r="J89" s="37"/>
      <c r="K89" s="38"/>
    </row>
    <row r="90" spans="1:39" x14ac:dyDescent="0.4">
      <c r="A90" s="36"/>
      <c r="B90" s="37"/>
      <c r="C90" s="37"/>
      <c r="D90" s="37"/>
      <c r="E90" s="37"/>
      <c r="F90" s="37"/>
      <c r="G90" s="37"/>
      <c r="H90" s="37"/>
      <c r="I90" s="37"/>
      <c r="J90" s="37"/>
      <c r="K90" s="38"/>
    </row>
    <row r="91" spans="1:39" x14ac:dyDescent="0.4">
      <c r="A91" s="36"/>
      <c r="B91" s="37"/>
      <c r="C91" s="37"/>
      <c r="D91" s="37"/>
      <c r="E91" s="37"/>
      <c r="F91" s="37"/>
      <c r="G91" s="37"/>
      <c r="H91" s="37"/>
      <c r="I91" s="37"/>
      <c r="J91" s="37"/>
      <c r="K91" s="38"/>
    </row>
    <row r="92" spans="1:39" x14ac:dyDescent="0.4">
      <c r="A92" s="36"/>
      <c r="B92" s="37"/>
      <c r="C92" s="37"/>
      <c r="D92" s="37"/>
      <c r="E92" s="37"/>
      <c r="F92" s="37"/>
      <c r="G92" s="37"/>
      <c r="H92" s="37"/>
      <c r="I92" s="37"/>
      <c r="J92" s="37"/>
      <c r="K92" s="38"/>
    </row>
    <row r="93" spans="1:39" x14ac:dyDescent="0.4">
      <c r="A93" s="36"/>
      <c r="B93" s="37"/>
      <c r="C93" s="37"/>
      <c r="D93" s="37"/>
      <c r="E93" s="37"/>
      <c r="F93" s="37"/>
      <c r="G93" s="37"/>
      <c r="H93" s="37"/>
      <c r="I93" s="37"/>
      <c r="J93" s="37"/>
      <c r="K93" s="38"/>
    </row>
    <row r="94" spans="1:39" x14ac:dyDescent="0.4">
      <c r="A94" s="36"/>
      <c r="B94" s="37"/>
      <c r="C94" s="37"/>
      <c r="D94" s="37"/>
      <c r="E94" s="37"/>
      <c r="F94" s="37"/>
      <c r="G94" s="37"/>
      <c r="H94" s="37"/>
      <c r="I94" s="37"/>
      <c r="J94" s="37"/>
      <c r="K94" s="38"/>
    </row>
    <row r="95" spans="1:39" x14ac:dyDescent="0.4">
      <c r="A95" s="36"/>
      <c r="B95" s="37"/>
      <c r="C95" s="37"/>
      <c r="D95" s="37"/>
      <c r="E95" s="37"/>
      <c r="F95" s="37"/>
      <c r="G95" s="37"/>
      <c r="H95" s="37"/>
      <c r="I95" s="37"/>
      <c r="J95" s="37"/>
      <c r="K95" s="38"/>
    </row>
    <row r="96" spans="1:39" x14ac:dyDescent="0.4">
      <c r="A96" s="36"/>
      <c r="B96" s="37"/>
      <c r="C96" s="37"/>
      <c r="D96" s="37"/>
      <c r="E96" s="37"/>
      <c r="F96" s="37"/>
      <c r="G96" s="37"/>
      <c r="H96" s="37"/>
      <c r="I96" s="37"/>
      <c r="J96" s="37"/>
      <c r="K96" s="38"/>
    </row>
    <row r="97" spans="1:11" x14ac:dyDescent="0.4">
      <c r="A97" s="36"/>
      <c r="B97" s="37"/>
      <c r="C97" s="37"/>
      <c r="D97" s="37"/>
      <c r="E97" s="37"/>
      <c r="F97" s="37"/>
      <c r="G97" s="37"/>
      <c r="H97" s="37"/>
      <c r="I97" s="37"/>
      <c r="J97" s="37"/>
      <c r="K97" s="38"/>
    </row>
    <row r="98" spans="1:11" x14ac:dyDescent="0.4">
      <c r="A98" s="36"/>
      <c r="B98" s="37"/>
      <c r="C98" s="37"/>
      <c r="D98" s="37"/>
      <c r="E98" s="37"/>
      <c r="F98" s="37"/>
      <c r="G98" s="37"/>
      <c r="H98" s="37"/>
      <c r="I98" s="37"/>
      <c r="J98" s="37"/>
      <c r="K98" s="38"/>
    </row>
    <row r="99" spans="1:11" x14ac:dyDescent="0.4">
      <c r="A99" s="36"/>
      <c r="B99" s="37"/>
      <c r="C99" s="37"/>
      <c r="D99" s="37"/>
      <c r="E99" s="37"/>
      <c r="F99" s="37"/>
      <c r="G99" s="37"/>
      <c r="H99" s="37"/>
      <c r="I99" s="37"/>
      <c r="J99" s="37"/>
      <c r="K99" s="38"/>
    </row>
    <row r="100" spans="1:11" x14ac:dyDescent="0.4">
      <c r="A100" s="36"/>
      <c r="B100" s="37"/>
      <c r="C100" s="37"/>
      <c r="D100" s="37"/>
      <c r="E100" s="37"/>
      <c r="F100" s="37"/>
      <c r="G100" s="37"/>
      <c r="H100" s="37"/>
      <c r="I100" s="37"/>
      <c r="J100" s="37"/>
      <c r="K100" s="38"/>
    </row>
    <row r="101" spans="1:11" x14ac:dyDescent="0.4">
      <c r="A101" s="36"/>
      <c r="B101" s="37"/>
      <c r="C101" s="37"/>
      <c r="D101" s="37"/>
      <c r="E101" s="37"/>
      <c r="F101" s="37"/>
      <c r="G101" s="37"/>
      <c r="H101" s="37"/>
      <c r="I101" s="37"/>
      <c r="J101" s="37"/>
      <c r="K101" s="38"/>
    </row>
    <row r="102" spans="1:11" x14ac:dyDescent="0.4">
      <c r="A102" s="36"/>
      <c r="B102" s="37"/>
      <c r="C102" s="37"/>
      <c r="D102" s="37"/>
      <c r="E102" s="37"/>
      <c r="F102" s="37"/>
      <c r="G102" s="37"/>
      <c r="H102" s="37"/>
      <c r="I102" s="37"/>
      <c r="J102" s="37"/>
      <c r="K102" s="38"/>
    </row>
    <row r="103" spans="1:11" x14ac:dyDescent="0.4">
      <c r="A103" s="36"/>
      <c r="B103" s="37"/>
      <c r="C103" s="37"/>
      <c r="D103" s="37"/>
      <c r="E103" s="37"/>
      <c r="F103" s="37"/>
      <c r="G103" s="37"/>
      <c r="H103" s="37"/>
      <c r="I103" s="37"/>
      <c r="J103" s="37"/>
      <c r="K103" s="38"/>
    </row>
    <row r="104" spans="1:11" x14ac:dyDescent="0.4">
      <c r="A104" s="36"/>
      <c r="B104" s="37"/>
      <c r="C104" s="37"/>
      <c r="D104" s="37"/>
      <c r="E104" s="37"/>
      <c r="F104" s="37"/>
      <c r="G104" s="37"/>
      <c r="H104" s="37"/>
      <c r="I104" s="37"/>
      <c r="J104" s="37"/>
      <c r="K104" s="38"/>
    </row>
    <row r="105" spans="1:11" x14ac:dyDescent="0.4">
      <c r="A105" s="36"/>
      <c r="B105" s="37"/>
      <c r="C105" s="37"/>
      <c r="D105" s="37"/>
      <c r="E105" s="37"/>
      <c r="F105" s="37"/>
      <c r="G105" s="37"/>
      <c r="H105" s="37"/>
      <c r="I105" s="37"/>
      <c r="J105" s="37"/>
      <c r="K105" s="38"/>
    </row>
    <row r="106" spans="1:11" x14ac:dyDescent="0.4">
      <c r="A106" s="36"/>
      <c r="B106" s="37"/>
      <c r="C106" s="37"/>
      <c r="D106" s="37"/>
      <c r="E106" s="37"/>
      <c r="F106" s="37"/>
      <c r="G106" s="37"/>
      <c r="H106" s="37"/>
      <c r="I106" s="37"/>
      <c r="J106" s="37"/>
      <c r="K106" s="38"/>
    </row>
    <row r="107" spans="1:11" x14ac:dyDescent="0.4">
      <c r="A107" s="36"/>
      <c r="B107" s="37"/>
      <c r="C107" s="37"/>
      <c r="D107" s="37"/>
      <c r="E107" s="37"/>
      <c r="F107" s="37"/>
      <c r="G107" s="37"/>
      <c r="H107" s="37"/>
      <c r="I107" s="37"/>
      <c r="J107" s="37"/>
      <c r="K107" s="38"/>
    </row>
    <row r="108" spans="1:11" x14ac:dyDescent="0.4">
      <c r="A108" s="36"/>
      <c r="B108" s="37"/>
      <c r="C108" s="37"/>
      <c r="D108" s="37"/>
      <c r="E108" s="37"/>
      <c r="F108" s="37"/>
      <c r="G108" s="37"/>
      <c r="H108" s="37"/>
      <c r="I108" s="37"/>
      <c r="J108" s="37"/>
      <c r="K108" s="38"/>
    </row>
    <row r="109" spans="1:11" x14ac:dyDescent="0.4">
      <c r="A109" s="36"/>
      <c r="B109" s="37"/>
      <c r="C109" s="37"/>
      <c r="D109" s="37"/>
      <c r="E109" s="37"/>
      <c r="F109" s="37"/>
      <c r="G109" s="37"/>
      <c r="H109" s="37"/>
      <c r="I109" s="37"/>
      <c r="J109" s="37"/>
      <c r="K109" s="38"/>
    </row>
    <row r="110" spans="1:11" x14ac:dyDescent="0.4">
      <c r="A110" s="36"/>
      <c r="B110" s="37"/>
      <c r="C110" s="37"/>
      <c r="D110" s="37"/>
      <c r="E110" s="37"/>
      <c r="F110" s="37"/>
      <c r="G110" s="37"/>
      <c r="H110" s="37"/>
      <c r="I110" s="37"/>
      <c r="J110" s="37"/>
      <c r="K110" s="38"/>
    </row>
    <row r="111" spans="1:11" x14ac:dyDescent="0.4">
      <c r="A111" s="36"/>
      <c r="B111" s="37"/>
      <c r="C111" s="37"/>
      <c r="D111" s="37"/>
      <c r="E111" s="37"/>
      <c r="F111" s="37"/>
      <c r="G111" s="37"/>
      <c r="H111" s="37"/>
      <c r="I111" s="37"/>
      <c r="J111" s="37"/>
      <c r="K111" s="38"/>
    </row>
    <row r="112" spans="1:11" x14ac:dyDescent="0.4">
      <c r="A112" s="36"/>
      <c r="B112" s="37"/>
      <c r="C112" s="37"/>
      <c r="D112" s="37"/>
      <c r="E112" s="37"/>
      <c r="F112" s="37"/>
      <c r="G112" s="37"/>
      <c r="H112" s="37"/>
      <c r="I112" s="37"/>
      <c r="J112" s="37"/>
      <c r="K112" s="38"/>
    </row>
    <row r="113" spans="1:11" x14ac:dyDescent="0.4">
      <c r="A113" s="36"/>
      <c r="B113" s="37"/>
      <c r="C113" s="37"/>
      <c r="D113" s="37"/>
      <c r="E113" s="37"/>
      <c r="F113" s="37"/>
      <c r="G113" s="37"/>
      <c r="H113" s="37"/>
      <c r="I113" s="37"/>
      <c r="J113" s="37"/>
      <c r="K113" s="38"/>
    </row>
    <row r="114" spans="1:11" x14ac:dyDescent="0.4">
      <c r="A114" s="36"/>
      <c r="B114" s="37"/>
      <c r="C114" s="37"/>
      <c r="D114" s="37"/>
      <c r="E114" s="37"/>
      <c r="F114" s="37"/>
      <c r="G114" s="37"/>
      <c r="H114" s="37"/>
      <c r="I114" s="37"/>
      <c r="J114" s="37"/>
      <c r="K114" s="38"/>
    </row>
    <row r="115" spans="1:11" x14ac:dyDescent="0.4">
      <c r="A115" s="36"/>
      <c r="B115" s="37"/>
      <c r="C115" s="37"/>
      <c r="D115" s="37"/>
      <c r="E115" s="37"/>
      <c r="F115" s="37"/>
      <c r="G115" s="37"/>
      <c r="H115" s="37"/>
      <c r="I115" s="37"/>
      <c r="J115" s="37"/>
      <c r="K115" s="38"/>
    </row>
    <row r="116" spans="1:11" x14ac:dyDescent="0.4">
      <c r="A116" s="36"/>
      <c r="B116" s="37"/>
      <c r="C116" s="37"/>
      <c r="D116" s="37"/>
      <c r="E116" s="37"/>
      <c r="F116" s="37"/>
      <c r="G116" s="37"/>
      <c r="H116" s="37"/>
      <c r="I116" s="37"/>
      <c r="J116" s="37"/>
      <c r="K116" s="38"/>
    </row>
    <row r="117" spans="1:11" x14ac:dyDescent="0.4">
      <c r="A117" s="36"/>
      <c r="B117" s="37"/>
      <c r="C117" s="37"/>
      <c r="D117" s="37"/>
      <c r="E117" s="37"/>
      <c r="F117" s="37"/>
      <c r="G117" s="37"/>
      <c r="H117" s="37"/>
      <c r="I117" s="37"/>
      <c r="J117" s="37"/>
      <c r="K117" s="38"/>
    </row>
    <row r="118" spans="1:11" x14ac:dyDescent="0.4">
      <c r="A118" s="36"/>
      <c r="B118" s="37"/>
      <c r="C118" s="37"/>
      <c r="D118" s="37"/>
      <c r="E118" s="37"/>
      <c r="F118" s="37"/>
      <c r="G118" s="37"/>
      <c r="H118" s="37"/>
      <c r="I118" s="37"/>
      <c r="J118" s="37"/>
      <c r="K118" s="38"/>
    </row>
    <row r="119" spans="1:11" x14ac:dyDescent="0.4">
      <c r="A119" s="8"/>
      <c r="B119" s="39"/>
      <c r="C119" s="39"/>
      <c r="D119" s="39"/>
      <c r="E119" s="39"/>
      <c r="F119" s="39"/>
      <c r="G119" s="39"/>
      <c r="H119" s="39"/>
      <c r="I119" s="39"/>
      <c r="J119" s="39"/>
      <c r="K119" s="39"/>
    </row>
    <row r="120" spans="1:11" x14ac:dyDescent="0.4">
      <c r="A120" s="8"/>
      <c r="B120" s="39"/>
      <c r="C120" s="39"/>
      <c r="D120" s="39"/>
      <c r="E120" s="39"/>
      <c r="F120" s="39"/>
      <c r="G120" s="39"/>
      <c r="H120" s="39"/>
      <c r="I120" s="39"/>
      <c r="J120" s="39"/>
      <c r="K120" s="39"/>
    </row>
    <row r="121" spans="1:11" x14ac:dyDescent="0.4">
      <c r="A121" s="8"/>
      <c r="B121" s="39"/>
      <c r="C121" s="39"/>
      <c r="D121" s="39"/>
      <c r="E121" s="39"/>
      <c r="F121" s="39"/>
      <c r="G121" s="39"/>
      <c r="H121" s="39"/>
      <c r="I121" s="39"/>
      <c r="J121" s="39"/>
      <c r="K121" s="39"/>
    </row>
    <row r="122" spans="1:11" x14ac:dyDescent="0.4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pans="1:11" x14ac:dyDescent="0.4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 x14ac:dyDescent="0.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spans="1:11" x14ac:dyDescent="0.4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 x14ac:dyDescent="0.4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 x14ac:dyDescent="0.4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</sheetData>
  <mergeCells count="20">
    <mergeCell ref="A3:K4"/>
    <mergeCell ref="A13:K14"/>
    <mergeCell ref="I11:K11"/>
    <mergeCell ref="A8:K8"/>
    <mergeCell ref="A15:K15"/>
    <mergeCell ref="B10:D10"/>
    <mergeCell ref="B11:D11"/>
    <mergeCell ref="A30:K30"/>
    <mergeCell ref="I17:J17"/>
    <mergeCell ref="I18:J18"/>
    <mergeCell ref="A84:K84"/>
    <mergeCell ref="H20:J20"/>
    <mergeCell ref="A66:K67"/>
    <mergeCell ref="A71:K71"/>
    <mergeCell ref="D62:E62"/>
    <mergeCell ref="F62:G62"/>
    <mergeCell ref="H74:J74"/>
    <mergeCell ref="A57:K57"/>
    <mergeCell ref="A82:K83"/>
    <mergeCell ref="A43:K43"/>
  </mergeCells>
  <phoneticPr fontId="0" type="noConversion"/>
  <printOptions horizontalCentered="1"/>
  <pageMargins left="0.25" right="0.25" top="0.5" bottom="0.5" header="0" footer="0"/>
  <pageSetup scale="70" fitToWidth="2" orientation="portrait" horizontalDpi="4294967293" verticalDpi="300"/>
  <headerFooter alignWithMargins="0">
    <oddFooter>&amp;CPage &amp;P of  &amp;N</oddFooter>
  </headerFooter>
  <rowBreaks count="1" manualBreakCount="1">
    <brk id="63" max="10" man="1"/>
  </rowBreaks>
  <drawing r:id="rId1"/>
  <legacyDrawing r:id="rId2"/>
  <oleObjects>
    <mc:AlternateContent xmlns:mc="http://schemas.openxmlformats.org/markup-compatibility/2006">
      <mc:Choice Requires="x14">
        <oleObject progId="MSDraw" shapeId="5128" r:id="rId3">
          <objectPr defaultSize="0" autoPict="0" r:id="rId4">
            <anchor moveWithCells="1" sizeWithCells="1">
              <from>
                <xdr:col>0</xdr:col>
                <xdr:colOff>88900</xdr:colOff>
                <xdr:row>63</xdr:row>
                <xdr:rowOff>0</xdr:rowOff>
              </from>
              <to>
                <xdr:col>1</xdr:col>
                <xdr:colOff>203200</xdr:colOff>
                <xdr:row>63</xdr:row>
                <xdr:rowOff>0</xdr:rowOff>
              </to>
            </anchor>
          </objectPr>
        </oleObject>
      </mc:Choice>
      <mc:Fallback>
        <oleObject progId="MSDraw" shapeId="5128" r:id="rId3"/>
      </mc:Fallback>
    </mc:AlternateContent>
    <mc:AlternateContent xmlns:mc="http://schemas.openxmlformats.org/markup-compatibility/2006">
      <mc:Choice Requires="x14">
        <oleObject progId="MSDraw" shapeId="5129" r:id="rId5">
          <objectPr defaultSize="0" autoPict="0" r:id="rId6">
            <anchor moveWithCells="1" sizeWithCells="1">
              <from>
                <xdr:col>0</xdr:col>
                <xdr:colOff>0</xdr:colOff>
                <xdr:row>63</xdr:row>
                <xdr:rowOff>0</xdr:rowOff>
              </from>
              <to>
                <xdr:col>10</xdr:col>
                <xdr:colOff>355600</xdr:colOff>
                <xdr:row>63</xdr:row>
                <xdr:rowOff>0</xdr:rowOff>
              </to>
            </anchor>
          </objectPr>
        </oleObject>
      </mc:Choice>
      <mc:Fallback>
        <oleObject progId="MSDraw" shapeId="5129" r:id="rId5"/>
      </mc:Fallback>
    </mc:AlternateContent>
    <mc:AlternateContent xmlns:mc="http://schemas.openxmlformats.org/markup-compatibility/2006">
      <mc:Choice Requires="x14">
        <oleObject progId="MSDraw" shapeId="5131" r:id="rId7">
          <objectPr defaultSize="0" autoPict="0" r:id="rId6">
            <anchor moveWithCells="1" sizeWithCells="1">
              <from>
                <xdr:col>0</xdr:col>
                <xdr:colOff>0</xdr:colOff>
                <xdr:row>67</xdr:row>
                <xdr:rowOff>38100</xdr:rowOff>
              </from>
              <to>
                <xdr:col>10</xdr:col>
                <xdr:colOff>355600</xdr:colOff>
                <xdr:row>70</xdr:row>
                <xdr:rowOff>0</xdr:rowOff>
              </to>
            </anchor>
          </objectPr>
        </oleObject>
      </mc:Choice>
      <mc:Fallback>
        <oleObject progId="MSDraw" shapeId="5131" r:id="rId7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indexed="10"/>
  </sheetPr>
  <dimension ref="A1:AM134"/>
  <sheetViews>
    <sheetView showGridLines="0" topLeftCell="A82" zoomScale="75" zoomScaleNormal="75" zoomScaleSheetLayoutView="100" zoomScalePageLayoutView="75" workbookViewId="0">
      <selection activeCell="M10" sqref="M10"/>
    </sheetView>
  </sheetViews>
  <sheetFormatPr defaultColWidth="8.8203125" defaultRowHeight="12.7" x14ac:dyDescent="0.4"/>
  <cols>
    <col min="1" max="1" width="13.8203125" customWidth="1"/>
    <col min="2" max="2" width="10.64453125" customWidth="1"/>
    <col min="4" max="4" width="14.46875" customWidth="1"/>
    <col min="5" max="5" width="17.64453125" customWidth="1"/>
    <col min="6" max="6" width="15.64453125" bestFit="1" customWidth="1"/>
    <col min="7" max="7" width="20.46875" customWidth="1"/>
    <col min="9" max="9" width="13.64453125" customWidth="1"/>
    <col min="10" max="10" width="7.64453125" customWidth="1"/>
    <col min="11" max="11" width="5.64453125" customWidth="1"/>
    <col min="13" max="13" width="23.8203125" customWidth="1"/>
  </cols>
  <sheetData>
    <row r="1" spans="1:18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8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8" x14ac:dyDescent="0.4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8" x14ac:dyDescent="0.4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</row>
    <row r="5" spans="1:18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8" x14ac:dyDescent="0.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8" x14ac:dyDescent="0.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8" ht="12.75" customHeight="1" x14ac:dyDescent="0.4">
      <c r="A8" s="176" t="s">
        <v>29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</row>
    <row r="9" spans="1:18" x14ac:dyDescent="0.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8" ht="15.35" x14ac:dyDescent="0.5">
      <c r="A10" s="12" t="s">
        <v>30</v>
      </c>
      <c r="B10" s="174" t="str">
        <f>'Test Data'!C4</f>
        <v xml:space="preserve"> </v>
      </c>
      <c r="C10" s="174"/>
      <c r="D10" s="174"/>
      <c r="E10" s="10"/>
      <c r="F10" s="10"/>
      <c r="G10" s="10"/>
      <c r="H10" s="5" t="s">
        <v>5</v>
      </c>
      <c r="I10" s="13">
        <f>'Test Data'!J1</f>
        <v>43814</v>
      </c>
      <c r="J10" s="10"/>
      <c r="K10" s="10"/>
    </row>
    <row r="11" spans="1:18" ht="15.35" x14ac:dyDescent="0.5">
      <c r="A11" s="12" t="s">
        <v>51</v>
      </c>
      <c r="B11" s="175" t="str">
        <f>'Test Data'!C5</f>
        <v xml:space="preserve"> </v>
      </c>
      <c r="C11" s="175"/>
      <c r="D11" s="175"/>
      <c r="E11" s="10"/>
      <c r="F11" s="10"/>
      <c r="G11" s="10"/>
      <c r="H11" s="12" t="s">
        <v>91</v>
      </c>
      <c r="I11" s="172" t="str">
        <f>'Test Data'!H4</f>
        <v xml:space="preserve">Dave Williams </v>
      </c>
      <c r="J11" s="172"/>
      <c r="K11" s="172"/>
      <c r="Q11" s="7"/>
      <c r="R11" s="7"/>
    </row>
    <row r="12" spans="1:18" x14ac:dyDescent="0.4">
      <c r="A12" s="10"/>
      <c r="B12" s="10"/>
      <c r="C12" s="10"/>
      <c r="D12" s="10"/>
      <c r="E12" s="14"/>
      <c r="F12" s="14"/>
      <c r="G12" s="14"/>
      <c r="H12" s="10"/>
      <c r="I12" s="10"/>
      <c r="J12" s="10"/>
      <c r="K12" s="10"/>
    </row>
    <row r="13" spans="1:18" ht="19.5" customHeight="1" x14ac:dyDescent="0.4">
      <c r="A13" s="173" t="s">
        <v>88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</row>
    <row r="14" spans="1:18" ht="18" customHeight="1" x14ac:dyDescent="0.4">
      <c r="A14" s="173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M14" s="3"/>
      <c r="N14" s="3"/>
      <c r="O14" s="3"/>
    </row>
    <row r="15" spans="1:18" ht="18.7" x14ac:dyDescent="0.8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M15" s="3"/>
      <c r="N15" s="3"/>
      <c r="O15" s="3"/>
    </row>
    <row r="16" spans="1:18" x14ac:dyDescent="0.4">
      <c r="A16" s="10"/>
      <c r="B16" s="14"/>
      <c r="C16" s="14"/>
      <c r="D16" s="14"/>
      <c r="E16" s="14"/>
      <c r="F16" s="14"/>
      <c r="G16" s="14"/>
      <c r="H16" s="14"/>
      <c r="I16" s="10"/>
      <c r="J16" s="14"/>
      <c r="K16" s="10"/>
      <c r="M16" s="3"/>
      <c r="N16" s="3"/>
      <c r="O16" s="3"/>
    </row>
    <row r="17" spans="1:15" ht="15" x14ac:dyDescent="0.45">
      <c r="A17" s="10"/>
      <c r="B17" s="14"/>
      <c r="C17" s="14"/>
      <c r="D17" s="14"/>
      <c r="E17" s="4" t="s">
        <v>27</v>
      </c>
      <c r="F17" s="14"/>
      <c r="G17" s="11" t="s">
        <v>88</v>
      </c>
      <c r="H17" s="14" t="s">
        <v>69</v>
      </c>
      <c r="I17" s="178">
        <f>'Test Data'!J23</f>
        <v>0</v>
      </c>
      <c r="J17" s="178"/>
      <c r="K17" s="10"/>
      <c r="M17" s="3"/>
      <c r="N17" s="3"/>
      <c r="O17" s="3"/>
    </row>
    <row r="18" spans="1:15" ht="15" x14ac:dyDescent="0.45">
      <c r="A18" s="10"/>
      <c r="B18" s="16"/>
      <c r="C18" s="16"/>
      <c r="D18" s="16"/>
      <c r="E18" s="17" t="str">
        <f>'Test Data'!G19</f>
        <v xml:space="preserve">Komet </v>
      </c>
      <c r="F18" s="16"/>
      <c r="G18" s="110" t="s">
        <v>89</v>
      </c>
      <c r="H18" s="51" t="s">
        <v>70</v>
      </c>
      <c r="I18" s="178">
        <f>'Test Data'!J24</f>
        <v>0</v>
      </c>
      <c r="J18" s="178"/>
      <c r="K18" s="16"/>
      <c r="M18" s="3"/>
      <c r="N18" s="3"/>
      <c r="O18" s="3"/>
    </row>
    <row r="19" spans="1:15" ht="13.7" x14ac:dyDescent="0.4">
      <c r="A19" s="10"/>
      <c r="B19" s="18" t="s">
        <v>6</v>
      </c>
      <c r="C19" s="16"/>
      <c r="D19" s="16"/>
      <c r="E19" s="1">
        <f>'Test Data'!G38</f>
        <v>27</v>
      </c>
      <c r="F19" s="14"/>
      <c r="G19" s="1">
        <f>'Test Data'!J38</f>
        <v>0</v>
      </c>
      <c r="H19" s="16"/>
      <c r="I19" s="17"/>
      <c r="J19" s="16"/>
      <c r="K19" s="16"/>
      <c r="M19" s="40"/>
      <c r="N19" s="3"/>
      <c r="O19" s="3"/>
    </row>
    <row r="20" spans="1:15" ht="15.35" thickBot="1" x14ac:dyDescent="0.5">
      <c r="A20" s="10"/>
      <c r="B20" s="18" t="s">
        <v>55</v>
      </c>
      <c r="C20" s="16"/>
      <c r="D20" s="16"/>
      <c r="E20" s="19">
        <f>'Test Data'!G33</f>
        <v>6</v>
      </c>
      <c r="F20" s="14"/>
      <c r="G20" s="19">
        <f>'Test Data'!J33</f>
        <v>0</v>
      </c>
      <c r="H20" s="180"/>
      <c r="I20" s="181"/>
      <c r="J20" s="181"/>
      <c r="K20" s="16"/>
      <c r="M20" s="3"/>
      <c r="N20" s="3"/>
      <c r="O20" s="3"/>
    </row>
    <row r="21" spans="1:15" ht="13.7" x14ac:dyDescent="0.4">
      <c r="A21" s="10"/>
      <c r="B21" s="18" t="s">
        <v>56</v>
      </c>
      <c r="C21" s="16"/>
      <c r="D21" s="16"/>
      <c r="E21" s="1">
        <f>SUM(E19/E20)</f>
        <v>4.5</v>
      </c>
      <c r="F21" s="14"/>
      <c r="G21" s="1" t="e">
        <f>SUM(G19/G20)</f>
        <v>#DIV/0!</v>
      </c>
      <c r="H21" s="16"/>
      <c r="I21" s="16"/>
      <c r="J21" s="16"/>
      <c r="K21" s="16"/>
      <c r="M21" s="3"/>
      <c r="N21" s="3"/>
      <c r="O21" s="3"/>
    </row>
    <row r="22" spans="1:15" ht="14" thickBot="1" x14ac:dyDescent="0.45">
      <c r="A22" s="10"/>
      <c r="B22" s="18" t="s">
        <v>53</v>
      </c>
      <c r="C22" s="16"/>
      <c r="D22" s="16"/>
      <c r="E22" s="19">
        <f>'Test Data'!G39</f>
        <v>4</v>
      </c>
      <c r="F22" s="14"/>
      <c r="G22" s="19" t="str">
        <f>'Test Data'!J39</f>
        <v/>
      </c>
      <c r="H22" s="16"/>
      <c r="I22" s="16"/>
      <c r="J22" s="16"/>
      <c r="K22" s="16"/>
      <c r="M22" s="3"/>
      <c r="N22" s="3"/>
      <c r="O22" s="3"/>
    </row>
    <row r="23" spans="1:15" ht="13.7" x14ac:dyDescent="0.4">
      <c r="A23" s="10"/>
      <c r="B23" s="18" t="s">
        <v>7</v>
      </c>
      <c r="C23" s="16"/>
      <c r="D23" s="16"/>
      <c r="E23" s="1">
        <f>SUM(E21*E22)</f>
        <v>18</v>
      </c>
      <c r="F23" s="14"/>
      <c r="G23" s="1" t="e">
        <f>SUM(G21*G22)</f>
        <v>#DIV/0!</v>
      </c>
      <c r="H23" s="16"/>
      <c r="I23" s="16"/>
      <c r="J23" s="16"/>
      <c r="K23" s="16"/>
      <c r="M23" s="3"/>
      <c r="N23" s="3"/>
      <c r="O23" s="3"/>
    </row>
    <row r="24" spans="1:15" ht="14" thickBot="1" x14ac:dyDescent="0.45">
      <c r="A24" s="10"/>
      <c r="B24" s="18" t="s">
        <v>57</v>
      </c>
      <c r="C24" s="16"/>
      <c r="D24" s="16"/>
      <c r="E24" s="19">
        <f>'Test Data'!G31</f>
        <v>20</v>
      </c>
      <c r="F24" s="14"/>
      <c r="G24" s="19">
        <f>'Test Data'!J31</f>
        <v>0</v>
      </c>
      <c r="H24" s="16"/>
      <c r="I24" s="16"/>
      <c r="J24" s="16"/>
      <c r="K24" s="16"/>
      <c r="M24" s="3"/>
      <c r="N24" s="3"/>
      <c r="O24" s="3"/>
    </row>
    <row r="25" spans="1:15" ht="13.7" x14ac:dyDescent="0.4">
      <c r="A25" s="10"/>
      <c r="B25" s="18" t="s">
        <v>8</v>
      </c>
      <c r="C25" s="16"/>
      <c r="D25" s="16"/>
      <c r="E25" s="20">
        <f>SUM(E23/E24)</f>
        <v>0.9</v>
      </c>
      <c r="F25" s="14"/>
      <c r="G25" s="20" t="e">
        <f>SUM(G23/G24)</f>
        <v>#DIV/0!</v>
      </c>
      <c r="H25" s="16"/>
      <c r="I25" s="16"/>
      <c r="J25" s="16"/>
      <c r="K25" s="16"/>
      <c r="M25" s="41"/>
      <c r="N25" s="3"/>
      <c r="O25" s="3"/>
    </row>
    <row r="26" spans="1:15" ht="14" thickBot="1" x14ac:dyDescent="0.45">
      <c r="A26" s="10"/>
      <c r="B26" s="18" t="s">
        <v>58</v>
      </c>
      <c r="C26" s="16"/>
      <c r="D26" s="16"/>
      <c r="E26" s="19">
        <f>'Test Data'!G43</f>
        <v>37500</v>
      </c>
      <c r="F26" s="14"/>
      <c r="G26" s="19" t="str">
        <f>'Test Data'!J43</f>
        <v/>
      </c>
      <c r="H26" s="16"/>
      <c r="I26" s="16"/>
      <c r="J26" s="16"/>
      <c r="K26" s="16"/>
      <c r="M26" s="40"/>
      <c r="N26" s="3"/>
      <c r="O26" s="3"/>
    </row>
    <row r="27" spans="1:15" ht="13.7" x14ac:dyDescent="0.4">
      <c r="A27" s="10"/>
      <c r="B27" s="18" t="s">
        <v>9</v>
      </c>
      <c r="C27" s="16"/>
      <c r="D27" s="16"/>
      <c r="E27" s="1">
        <f>SUM(E25*E26)</f>
        <v>33750</v>
      </c>
      <c r="F27" s="14"/>
      <c r="G27" s="1" t="e">
        <f>SUM(G25*G26)</f>
        <v>#DIV/0!</v>
      </c>
      <c r="H27" s="16"/>
      <c r="I27" s="16"/>
      <c r="J27" s="16"/>
      <c r="K27" s="16"/>
      <c r="M27" s="3"/>
      <c r="N27" s="3"/>
      <c r="O27" s="3"/>
    </row>
    <row r="28" spans="1:15" ht="13.7" x14ac:dyDescent="0.4">
      <c r="A28" s="10"/>
      <c r="B28" s="16"/>
      <c r="C28" s="16"/>
      <c r="D28" s="16"/>
      <c r="E28" s="16"/>
      <c r="F28" s="16"/>
      <c r="G28" s="16"/>
      <c r="H28" s="16"/>
      <c r="I28" s="16"/>
      <c r="J28" s="16"/>
      <c r="K28" s="16"/>
      <c r="M28" s="42"/>
      <c r="N28" s="3"/>
      <c r="O28" s="3"/>
    </row>
    <row r="29" spans="1:15" x14ac:dyDescent="0.4">
      <c r="A29" s="10"/>
      <c r="B29" s="16"/>
      <c r="C29" s="16"/>
      <c r="D29" s="16"/>
      <c r="E29" s="16"/>
      <c r="F29" s="16"/>
      <c r="G29" s="16"/>
      <c r="H29" s="16"/>
      <c r="I29" s="16"/>
      <c r="J29" s="16"/>
      <c r="K29" s="16"/>
      <c r="M29" s="3"/>
      <c r="N29" s="3"/>
      <c r="O29" s="3"/>
    </row>
    <row r="30" spans="1:15" s="44" customFormat="1" ht="22" customHeight="1" x14ac:dyDescent="0.6">
      <c r="A30" s="177" t="s">
        <v>68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M30" s="45"/>
      <c r="N30" s="46"/>
      <c r="O30" s="46"/>
    </row>
    <row r="31" spans="1:15" x14ac:dyDescent="0.4">
      <c r="A31" s="10"/>
      <c r="B31" s="16"/>
      <c r="C31" s="16"/>
      <c r="D31" s="16" t="s">
        <v>10</v>
      </c>
      <c r="E31" s="16"/>
      <c r="F31" s="16"/>
      <c r="G31" s="16"/>
      <c r="H31" s="16"/>
      <c r="I31" s="16"/>
      <c r="J31" s="16"/>
      <c r="K31" s="16"/>
      <c r="M31" s="43"/>
      <c r="N31" s="3"/>
      <c r="O31" s="3"/>
    </row>
    <row r="32" spans="1:15" x14ac:dyDescent="0.4">
      <c r="A32" s="10"/>
      <c r="B32" s="16"/>
      <c r="C32" s="16"/>
      <c r="D32" s="16"/>
      <c r="E32" s="16"/>
      <c r="F32" s="16"/>
      <c r="G32" s="16"/>
      <c r="H32" s="16"/>
      <c r="I32" s="16"/>
      <c r="J32" s="16"/>
      <c r="K32" s="16"/>
      <c r="M32" s="3"/>
      <c r="N32" s="3"/>
      <c r="O32" s="3"/>
    </row>
    <row r="33" spans="1:15" ht="13.7" x14ac:dyDescent="0.4">
      <c r="A33" s="10"/>
      <c r="B33" s="16"/>
      <c r="C33" s="16"/>
      <c r="D33" s="16"/>
      <c r="E33" s="4" t="str">
        <f>E17</f>
        <v>Competitor</v>
      </c>
      <c r="F33" s="16"/>
      <c r="G33" s="11" t="s">
        <v>88</v>
      </c>
      <c r="H33" s="16"/>
      <c r="I33" s="16"/>
      <c r="J33" s="16"/>
      <c r="K33" s="16"/>
      <c r="M33" s="3"/>
      <c r="N33" s="3"/>
      <c r="O33" s="3"/>
    </row>
    <row r="34" spans="1:15" ht="13.7" x14ac:dyDescent="0.4">
      <c r="A34" s="10"/>
      <c r="B34" s="18"/>
      <c r="C34" s="18"/>
      <c r="D34" s="18"/>
      <c r="E34" s="10"/>
      <c r="F34" s="16"/>
      <c r="G34" s="110" t="s">
        <v>89</v>
      </c>
      <c r="H34" s="16"/>
      <c r="I34" s="16"/>
      <c r="J34" s="16"/>
      <c r="K34" s="16"/>
      <c r="M34" s="3"/>
      <c r="N34" s="3"/>
      <c r="O34" s="3"/>
    </row>
    <row r="35" spans="1:15" ht="13.7" x14ac:dyDescent="0.4">
      <c r="A35" s="10"/>
      <c r="B35" s="18" t="s">
        <v>11</v>
      </c>
      <c r="C35" s="18"/>
      <c r="D35" s="18"/>
      <c r="E35" s="1">
        <f>'Test Data'!G42</f>
        <v>65</v>
      </c>
      <c r="F35" s="14"/>
      <c r="G35" s="1" t="str">
        <f>'Test Data'!J42</f>
        <v/>
      </c>
      <c r="H35" s="16"/>
      <c r="I35" s="16"/>
      <c r="J35" s="16"/>
      <c r="K35" s="16"/>
      <c r="M35" s="3"/>
      <c r="N35" s="3"/>
      <c r="O35" s="3"/>
    </row>
    <row r="36" spans="1:15" ht="14" thickBot="1" x14ac:dyDescent="0.45">
      <c r="A36" s="10"/>
      <c r="B36" s="18" t="s">
        <v>12</v>
      </c>
      <c r="C36" s="18"/>
      <c r="D36" s="18"/>
      <c r="E36" s="19">
        <v>60</v>
      </c>
      <c r="F36" s="14"/>
      <c r="G36" s="19">
        <v>60</v>
      </c>
      <c r="H36" s="16"/>
      <c r="I36" s="16"/>
      <c r="J36" s="16"/>
      <c r="K36" s="16"/>
      <c r="M36" s="3"/>
      <c r="N36" s="3"/>
      <c r="O36" s="3"/>
    </row>
    <row r="37" spans="1:15" ht="13.7" x14ac:dyDescent="0.4">
      <c r="A37" s="10"/>
      <c r="B37" s="18" t="s">
        <v>59</v>
      </c>
      <c r="C37" s="18"/>
      <c r="D37" s="18"/>
      <c r="E37" s="1">
        <f>SUM(E35/E36)</f>
        <v>1.0833333333333333</v>
      </c>
      <c r="F37" s="14"/>
      <c r="G37" s="1" t="e">
        <f>SUM(G35/G36)</f>
        <v>#VALUE!</v>
      </c>
      <c r="H37" s="16"/>
      <c r="I37" s="16"/>
      <c r="J37" s="16"/>
      <c r="K37" s="16"/>
    </row>
    <row r="38" spans="1:15" ht="14" thickBot="1" x14ac:dyDescent="0.45">
      <c r="A38" s="10"/>
      <c r="B38" s="18" t="s">
        <v>61</v>
      </c>
      <c r="C38" s="18"/>
      <c r="D38" s="18"/>
      <c r="E38" s="21">
        <f>'Test Data'!G41</f>
        <v>0.1</v>
      </c>
      <c r="F38" s="14"/>
      <c r="G38" s="21" t="str">
        <f>'Test Data'!J41</f>
        <v/>
      </c>
      <c r="H38" s="16"/>
      <c r="I38" s="16"/>
      <c r="J38" s="16"/>
      <c r="K38" s="16"/>
    </row>
    <row r="39" spans="1:15" ht="13.7" x14ac:dyDescent="0.4">
      <c r="A39" s="10"/>
      <c r="B39" s="18" t="s">
        <v>13</v>
      </c>
      <c r="C39" s="18"/>
      <c r="D39" s="18"/>
      <c r="E39" s="1">
        <f>SUM(E37*E38)</f>
        <v>0.10833333333333334</v>
      </c>
      <c r="F39" s="14"/>
      <c r="G39" s="1" t="e">
        <f>SUM(G37*G38)</f>
        <v>#VALUE!</v>
      </c>
      <c r="H39" s="16"/>
      <c r="I39" s="16"/>
      <c r="J39" s="16"/>
      <c r="K39" s="16"/>
    </row>
    <row r="40" spans="1:15" ht="14" thickBot="1" x14ac:dyDescent="0.45">
      <c r="A40" s="10"/>
      <c r="B40" s="18" t="s">
        <v>14</v>
      </c>
      <c r="C40" s="18"/>
      <c r="D40" s="18"/>
      <c r="E40" s="19">
        <f>SUM(E26/E24)</f>
        <v>1875</v>
      </c>
      <c r="F40" s="14"/>
      <c r="G40" s="19" t="e">
        <f>SUM(G26/G24)</f>
        <v>#VALUE!</v>
      </c>
      <c r="H40" s="16"/>
      <c r="I40" s="16"/>
      <c r="J40" s="16"/>
      <c r="K40" s="16"/>
    </row>
    <row r="41" spans="1:15" ht="13.7" x14ac:dyDescent="0.4">
      <c r="A41" s="10"/>
      <c r="B41" s="18" t="s">
        <v>60</v>
      </c>
      <c r="C41" s="18"/>
      <c r="D41" s="18"/>
      <c r="E41" s="1">
        <f>SUM(E39*E40)</f>
        <v>203.125</v>
      </c>
      <c r="F41" s="14"/>
      <c r="G41" s="1" t="e">
        <f>SUM(G39*G40)</f>
        <v>#VALUE!</v>
      </c>
      <c r="H41" s="16"/>
      <c r="I41" s="16"/>
      <c r="J41" s="16"/>
      <c r="K41" s="16"/>
    </row>
    <row r="42" spans="1:15" ht="13.7" x14ac:dyDescent="0.4">
      <c r="A42" s="10"/>
      <c r="B42" s="18"/>
      <c r="C42" s="18"/>
      <c r="D42" s="18"/>
      <c r="E42" s="18"/>
      <c r="F42" s="16"/>
      <c r="G42" s="16"/>
      <c r="H42" s="16"/>
      <c r="I42" s="16"/>
      <c r="J42" s="16"/>
      <c r="K42" s="16"/>
    </row>
    <row r="43" spans="1:15" ht="22" customHeight="1" x14ac:dyDescent="0.6">
      <c r="A43" s="177" t="s">
        <v>15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7"/>
    </row>
    <row r="44" spans="1:15" ht="12.75" customHeight="1" x14ac:dyDescent="0.4">
      <c r="A44" s="10"/>
      <c r="B44" s="22"/>
      <c r="C44" s="16"/>
      <c r="D44" s="16"/>
      <c r="E44" s="16"/>
      <c r="F44" s="16"/>
      <c r="G44" s="16"/>
      <c r="H44" s="16"/>
      <c r="I44" s="16"/>
      <c r="J44" s="16"/>
      <c r="K44" s="16"/>
    </row>
    <row r="45" spans="1:15" ht="12.75" customHeight="1" x14ac:dyDescent="0.4">
      <c r="A45" s="10"/>
      <c r="B45" s="22"/>
      <c r="C45" s="16"/>
      <c r="D45" s="16"/>
      <c r="E45" s="4" t="str">
        <f>E17</f>
        <v>Competitor</v>
      </c>
      <c r="F45" s="16"/>
      <c r="G45" s="11" t="s">
        <v>88</v>
      </c>
      <c r="H45" s="16"/>
      <c r="I45" s="16"/>
      <c r="J45" s="16"/>
      <c r="K45" s="16"/>
    </row>
    <row r="46" spans="1:15" x14ac:dyDescent="0.4">
      <c r="A46" s="10"/>
      <c r="B46" s="22"/>
      <c r="C46" s="16"/>
      <c r="D46" s="16"/>
      <c r="E46" s="16"/>
      <c r="F46" s="16"/>
      <c r="G46" s="110" t="s">
        <v>89</v>
      </c>
      <c r="H46" s="16"/>
      <c r="I46" s="16"/>
      <c r="J46" s="16"/>
      <c r="K46" s="16"/>
    </row>
    <row r="47" spans="1:15" ht="13.7" x14ac:dyDescent="0.4">
      <c r="A47" s="10"/>
      <c r="B47" s="18" t="s">
        <v>11</v>
      </c>
      <c r="C47" s="18"/>
      <c r="D47" s="18"/>
      <c r="E47" s="1">
        <f>'Test Data'!G42</f>
        <v>65</v>
      </c>
      <c r="F47" s="23"/>
      <c r="G47" s="1" t="str">
        <f>'Test Data'!J42</f>
        <v/>
      </c>
      <c r="H47" s="16"/>
      <c r="I47" s="16"/>
      <c r="J47" s="16"/>
      <c r="K47" s="16"/>
    </row>
    <row r="48" spans="1:15" ht="14" thickBot="1" x14ac:dyDescent="0.45">
      <c r="A48" s="10"/>
      <c r="B48" s="18" t="s">
        <v>16</v>
      </c>
      <c r="C48" s="18"/>
      <c r="D48" s="18"/>
      <c r="E48" s="19">
        <v>60</v>
      </c>
      <c r="F48" s="23"/>
      <c r="G48" s="19">
        <v>60</v>
      </c>
      <c r="H48" s="16"/>
      <c r="I48" s="16"/>
      <c r="J48" s="16"/>
      <c r="K48" s="16"/>
    </row>
    <row r="49" spans="1:39" ht="13.7" x14ac:dyDescent="0.4">
      <c r="A49" s="10"/>
      <c r="B49" s="18" t="s">
        <v>59</v>
      </c>
      <c r="C49" s="18"/>
      <c r="D49" s="18"/>
      <c r="E49" s="1">
        <f>SUM(E47/E48)</f>
        <v>1.0833333333333333</v>
      </c>
      <c r="F49" s="23"/>
      <c r="G49" s="1" t="e">
        <f>SUM(G47/G48)</f>
        <v>#VALUE!</v>
      </c>
      <c r="H49" s="16"/>
      <c r="I49" s="16"/>
      <c r="J49" s="16"/>
      <c r="K49" s="16"/>
    </row>
    <row r="50" spans="1:39" ht="14" thickBot="1" x14ac:dyDescent="0.45">
      <c r="A50" s="10"/>
      <c r="B50" s="18" t="s">
        <v>17</v>
      </c>
      <c r="C50" s="18"/>
      <c r="D50" s="18"/>
      <c r="E50" s="24">
        <f>'Test Data'!G30</f>
        <v>3</v>
      </c>
      <c r="F50" s="23"/>
      <c r="G50" s="24">
        <f>'Test Data'!J30</f>
        <v>0</v>
      </c>
      <c r="H50" s="16"/>
      <c r="I50" s="16"/>
      <c r="J50" s="16"/>
      <c r="K50" s="16"/>
    </row>
    <row r="51" spans="1:39" ht="13.7" x14ac:dyDescent="0.4">
      <c r="A51" s="10"/>
      <c r="B51" s="18" t="s">
        <v>18</v>
      </c>
      <c r="C51" s="18"/>
      <c r="D51" s="18"/>
      <c r="E51" s="1">
        <f>SUM(E49*E50)</f>
        <v>3.25</v>
      </c>
      <c r="F51" s="23"/>
      <c r="G51" s="1" t="e">
        <f>SUM(G49*G50)</f>
        <v>#VALUE!</v>
      </c>
      <c r="H51" s="16"/>
      <c r="I51" s="16"/>
      <c r="J51" s="16"/>
      <c r="K51" s="16"/>
    </row>
    <row r="52" spans="1:39" ht="14" thickBot="1" x14ac:dyDescent="0.45">
      <c r="A52" s="10"/>
      <c r="B52" s="18" t="s">
        <v>19</v>
      </c>
      <c r="C52" s="18"/>
      <c r="D52" s="18"/>
      <c r="E52" s="19">
        <f>'Test Data'!G43</f>
        <v>37500</v>
      </c>
      <c r="F52" s="23"/>
      <c r="G52" s="19" t="str">
        <f>'Test Data'!J43</f>
        <v/>
      </c>
      <c r="H52" s="16"/>
      <c r="I52" s="16"/>
      <c r="J52" s="16"/>
      <c r="K52" s="16"/>
    </row>
    <row r="53" spans="1:39" ht="13.7" x14ac:dyDescent="0.4">
      <c r="A53" s="10"/>
      <c r="B53" s="18" t="s">
        <v>20</v>
      </c>
      <c r="C53" s="18"/>
      <c r="D53" s="18"/>
      <c r="E53" s="1">
        <f>SUM(E51*E52)</f>
        <v>121875</v>
      </c>
      <c r="F53" s="23"/>
      <c r="G53" s="1" t="e">
        <f>SUM(G51*G52)</f>
        <v>#VALUE!</v>
      </c>
      <c r="H53" s="16"/>
      <c r="I53" s="16"/>
      <c r="J53" s="10"/>
      <c r="K53" s="16"/>
    </row>
    <row r="54" spans="1:39" ht="13.7" x14ac:dyDescent="0.4">
      <c r="A54" s="10"/>
      <c r="B54" s="18"/>
      <c r="C54" s="18"/>
      <c r="D54" s="18"/>
      <c r="E54" s="18"/>
      <c r="F54" s="18"/>
      <c r="G54" s="18"/>
      <c r="H54" s="16"/>
      <c r="I54" s="16"/>
      <c r="J54" s="10"/>
      <c r="K54" s="16"/>
    </row>
    <row r="55" spans="1:39" ht="13.7" x14ac:dyDescent="0.4">
      <c r="A55" s="10"/>
      <c r="B55" s="18" t="s">
        <v>21</v>
      </c>
      <c r="C55" s="18"/>
      <c r="D55" s="18"/>
      <c r="E55" s="1">
        <f>SUM(E53+E41+E27)</f>
        <v>155828.125</v>
      </c>
      <c r="F55" s="18"/>
      <c r="G55" s="1" t="e">
        <f>SUM(G53+G41+G27)</f>
        <v>#VALUE!</v>
      </c>
      <c r="H55" s="16"/>
      <c r="I55" s="16"/>
      <c r="J55" s="10"/>
      <c r="K55" s="16"/>
    </row>
    <row r="56" spans="1:39" x14ac:dyDescent="0.4">
      <c r="A56" s="10"/>
      <c r="B56" s="25"/>
      <c r="C56" s="25"/>
      <c r="D56" s="25"/>
      <c r="E56" s="25"/>
      <c r="F56" s="25"/>
      <c r="G56" s="25"/>
      <c r="H56" s="25"/>
      <c r="I56" s="25"/>
      <c r="J56" s="10"/>
      <c r="K56" s="25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ht="22" customHeight="1" x14ac:dyDescent="0.6">
      <c r="A57" s="185" t="s">
        <v>22</v>
      </c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x14ac:dyDescent="0.4">
      <c r="A58" s="10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17.350000000000001" x14ac:dyDescent="0.5">
      <c r="A59" s="10"/>
      <c r="B59" s="25"/>
      <c r="C59" s="25"/>
      <c r="D59" s="26" t="s">
        <v>23</v>
      </c>
      <c r="E59" s="26"/>
      <c r="F59" s="27" t="e">
        <f>SUM(E27-G27)</f>
        <v>#DIV/0!</v>
      </c>
      <c r="G59" s="25"/>
      <c r="H59" s="25"/>
      <c r="I59" s="25"/>
      <c r="J59" s="25"/>
      <c r="K59" s="25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7.350000000000001" x14ac:dyDescent="0.5">
      <c r="A60" s="10"/>
      <c r="B60" s="25"/>
      <c r="C60" s="25"/>
      <c r="D60" s="26" t="s">
        <v>24</v>
      </c>
      <c r="E60" s="26"/>
      <c r="F60" s="27" t="e">
        <f>SUM(E41-G41)</f>
        <v>#VALUE!</v>
      </c>
      <c r="G60" s="25"/>
      <c r="H60" s="25"/>
      <c r="I60" s="25"/>
      <c r="J60" s="25"/>
      <c r="K60" s="25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7.7" thickBot="1" x14ac:dyDescent="0.55000000000000004">
      <c r="A61" s="10"/>
      <c r="B61" s="25"/>
      <c r="C61" s="25"/>
      <c r="D61" s="26" t="s">
        <v>25</v>
      </c>
      <c r="E61" s="26"/>
      <c r="F61" s="28" t="e">
        <f>SUM(E53-G53)</f>
        <v>#VALUE!</v>
      </c>
      <c r="G61" s="25"/>
      <c r="H61" s="25"/>
      <c r="I61" s="25"/>
      <c r="J61" s="25"/>
      <c r="K61" s="25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31.5" customHeight="1" x14ac:dyDescent="0.7">
      <c r="A62" s="10"/>
      <c r="B62" s="50" t="e">
        <f>IF(F62&lt;0,"WINNER","")</f>
        <v>#DIV/0!</v>
      </c>
      <c r="C62" s="25"/>
      <c r="D62" s="182" t="s">
        <v>26</v>
      </c>
      <c r="E62" s="182"/>
      <c r="F62" s="183" t="e">
        <f>SUM(F59:F61)</f>
        <v>#DIV/0!</v>
      </c>
      <c r="G62" s="183"/>
      <c r="H62" s="50" t="e">
        <f>IF(F62&gt;=0,"WINNER","")</f>
        <v>#DIV/0!</v>
      </c>
      <c r="I62" s="25"/>
      <c r="J62" s="25"/>
      <c r="K62" s="25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16.5" customHeight="1" x14ac:dyDescent="0.5">
      <c r="A63" s="10"/>
      <c r="B63" s="25"/>
      <c r="C63" s="25"/>
      <c r="D63" s="29"/>
      <c r="E63" s="25"/>
      <c r="F63" s="30"/>
      <c r="G63" s="25"/>
      <c r="H63" s="25"/>
      <c r="I63" s="25"/>
      <c r="J63" s="25"/>
      <c r="K63" s="25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x14ac:dyDescent="0.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39" x14ac:dyDescent="0.4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39" x14ac:dyDescent="0.4">
      <c r="A66" s="171" t="s">
        <v>87</v>
      </c>
      <c r="B66" s="171"/>
      <c r="C66" s="171"/>
      <c r="D66" s="171"/>
      <c r="E66" s="171"/>
      <c r="F66" s="171"/>
      <c r="G66" s="171"/>
      <c r="H66" s="171"/>
      <c r="I66" s="171"/>
      <c r="J66" s="171"/>
      <c r="K66" s="171"/>
    </row>
    <row r="67" spans="1:39" x14ac:dyDescent="0.4">
      <c r="A67" s="171"/>
      <c r="B67" s="171"/>
      <c r="C67" s="171"/>
      <c r="D67" s="171"/>
      <c r="E67" s="171"/>
      <c r="F67" s="171"/>
      <c r="G67" s="171"/>
      <c r="H67" s="171"/>
      <c r="I67" s="171"/>
      <c r="J67" s="171"/>
      <c r="K67" s="171"/>
    </row>
    <row r="68" spans="1:39" x14ac:dyDescent="0.4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39" x14ac:dyDescent="0.4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39" x14ac:dyDescent="0.4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39" ht="12.75" customHeight="1" x14ac:dyDescent="0.4">
      <c r="A71" s="176" t="s">
        <v>29</v>
      </c>
      <c r="B71" s="176"/>
      <c r="C71" s="176"/>
      <c r="D71" s="176"/>
      <c r="E71" s="176"/>
      <c r="F71" s="176"/>
      <c r="G71" s="176"/>
      <c r="H71" s="176"/>
      <c r="I71" s="176"/>
      <c r="J71" s="176"/>
      <c r="K71" s="176"/>
    </row>
    <row r="72" spans="1:39" ht="16.5" customHeight="1" x14ac:dyDescent="0.5">
      <c r="A72" s="10"/>
      <c r="B72" s="25"/>
      <c r="C72" s="25"/>
      <c r="D72" s="29"/>
      <c r="E72" s="25"/>
      <c r="F72" s="30"/>
      <c r="G72" s="25"/>
      <c r="H72" s="25"/>
      <c r="I72" s="25"/>
      <c r="J72" s="25"/>
      <c r="K72" s="25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ht="16.5" customHeight="1" x14ac:dyDescent="0.5">
      <c r="A73" s="12" t="s">
        <v>30</v>
      </c>
      <c r="B73" s="25" t="str">
        <f>'Test Data'!C4</f>
        <v xml:space="preserve"> </v>
      </c>
      <c r="C73" s="25"/>
      <c r="D73" s="29"/>
      <c r="E73" s="25"/>
      <c r="F73" s="30"/>
      <c r="G73" s="5" t="s">
        <v>5</v>
      </c>
      <c r="H73" s="13">
        <f>'Test Data'!J1</f>
        <v>43814</v>
      </c>
      <c r="I73" s="10"/>
      <c r="J73" s="10"/>
      <c r="K73" s="25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16.5" customHeight="1" x14ac:dyDescent="0.5">
      <c r="A74" s="12" t="s">
        <v>51</v>
      </c>
      <c r="B74" s="25" t="str">
        <f>'Test Data'!C5</f>
        <v xml:space="preserve"> </v>
      </c>
      <c r="C74" s="25"/>
      <c r="D74" s="29"/>
      <c r="E74" s="25"/>
      <c r="F74" s="30"/>
      <c r="G74" s="12" t="s">
        <v>28</v>
      </c>
      <c r="H74" s="184" t="str">
        <f>'Test Data'!H4</f>
        <v xml:space="preserve">Dave Williams </v>
      </c>
      <c r="I74" s="184"/>
      <c r="J74" s="184"/>
      <c r="K74" s="25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ht="16.5" customHeight="1" x14ac:dyDescent="0.5">
      <c r="A75" s="31"/>
      <c r="B75" s="25"/>
      <c r="C75" s="25"/>
      <c r="D75" s="29"/>
      <c r="E75" s="25"/>
      <c r="F75" s="30"/>
      <c r="G75" s="25"/>
      <c r="H75" s="25"/>
      <c r="I75" s="25"/>
      <c r="J75" s="25"/>
      <c r="K75" s="25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ht="16.5" customHeight="1" x14ac:dyDescent="0.5">
      <c r="A76" s="31"/>
      <c r="B76" s="25"/>
      <c r="C76" s="25"/>
      <c r="D76" s="29"/>
      <c r="E76" s="25"/>
      <c r="F76" s="30"/>
      <c r="G76" s="25"/>
      <c r="H76" s="25"/>
      <c r="I76" s="25"/>
      <c r="J76" s="25"/>
      <c r="K76" s="25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ht="16.5" customHeight="1" x14ac:dyDescent="0.5">
      <c r="A77" s="31"/>
      <c r="B77" s="25"/>
      <c r="C77" s="25"/>
      <c r="D77" s="29"/>
      <c r="E77" s="25"/>
      <c r="F77" s="30"/>
      <c r="G77" s="25"/>
      <c r="H77" s="25"/>
      <c r="I77" s="25"/>
      <c r="J77" s="25"/>
      <c r="K77" s="25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16.5" customHeight="1" x14ac:dyDescent="0.5">
      <c r="A78" s="31"/>
      <c r="B78" s="25"/>
      <c r="C78" s="25"/>
      <c r="D78" s="29"/>
      <c r="E78" s="25"/>
      <c r="F78" s="30"/>
      <c r="G78" s="25"/>
      <c r="H78" s="25"/>
      <c r="I78" s="25"/>
      <c r="J78" s="25"/>
      <c r="K78" s="25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16.5" customHeight="1" x14ac:dyDescent="0.5">
      <c r="A79" s="31"/>
      <c r="B79" s="25"/>
      <c r="C79" s="25"/>
      <c r="D79" s="29"/>
      <c r="E79" s="25"/>
      <c r="F79" s="30"/>
      <c r="G79" s="25"/>
      <c r="H79" s="25"/>
      <c r="I79" s="25"/>
      <c r="J79" s="25"/>
      <c r="K79" s="25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16.5" customHeight="1" x14ac:dyDescent="0.5">
      <c r="A80" s="31"/>
      <c r="B80" s="25"/>
      <c r="C80" s="25"/>
      <c r="D80" s="29"/>
      <c r="E80" s="25"/>
      <c r="F80" s="30"/>
      <c r="G80" s="25"/>
      <c r="H80" s="25"/>
      <c r="I80" s="25"/>
      <c r="J80" s="25"/>
      <c r="K80" s="25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ht="14.25" customHeight="1" x14ac:dyDescent="0.5">
      <c r="A81" s="10"/>
      <c r="B81" s="25"/>
      <c r="C81" s="25"/>
      <c r="D81" s="29"/>
      <c r="E81" s="25"/>
      <c r="F81" s="30"/>
      <c r="G81" s="25"/>
      <c r="H81" s="25"/>
      <c r="I81" s="25"/>
      <c r="J81" s="25"/>
      <c r="K81" s="25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16.5" customHeight="1" x14ac:dyDescent="0.4">
      <c r="A82" s="173" t="s">
        <v>88</v>
      </c>
      <c r="B82" s="173"/>
      <c r="C82" s="173"/>
      <c r="D82" s="173"/>
      <c r="E82" s="173"/>
      <c r="F82" s="173"/>
      <c r="G82" s="173"/>
      <c r="H82" s="173"/>
      <c r="I82" s="173"/>
      <c r="J82" s="173"/>
      <c r="K82" s="17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22.5" customHeight="1" x14ac:dyDescent="0.4">
      <c r="A83" s="173"/>
      <c r="B83" s="173"/>
      <c r="C83" s="173"/>
      <c r="D83" s="173"/>
      <c r="E83" s="173"/>
      <c r="F83" s="173"/>
      <c r="G83" s="173"/>
      <c r="H83" s="173"/>
      <c r="I83" s="173"/>
      <c r="J83" s="173"/>
      <c r="K83" s="17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ht="18.7" x14ac:dyDescent="0.8">
      <c r="A84" s="179"/>
      <c r="B84" s="179"/>
      <c r="C84" s="179"/>
      <c r="D84" s="179"/>
      <c r="E84" s="179"/>
      <c r="F84" s="179"/>
      <c r="G84" s="179"/>
      <c r="H84" s="179"/>
      <c r="I84" s="179"/>
      <c r="J84" s="179"/>
      <c r="K84" s="179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ht="18.7" x14ac:dyDescent="0.8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ht="19" thickBot="1" x14ac:dyDescent="0.8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x14ac:dyDescent="0.4">
      <c r="A87" s="32"/>
      <c r="B87" s="33"/>
      <c r="C87" s="33"/>
      <c r="D87" s="33"/>
      <c r="E87" s="33"/>
      <c r="F87" s="33"/>
      <c r="G87" s="33"/>
      <c r="H87" s="33"/>
      <c r="I87" s="33"/>
      <c r="J87" s="34"/>
      <c r="K87" s="35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x14ac:dyDescent="0.4">
      <c r="A88" s="36"/>
      <c r="B88" s="37"/>
      <c r="C88" s="37"/>
      <c r="D88" s="37"/>
      <c r="E88" s="37"/>
      <c r="F88" s="37"/>
      <c r="G88" s="37"/>
      <c r="H88" s="37"/>
      <c r="I88" s="37"/>
      <c r="J88" s="37"/>
      <c r="K88" s="38"/>
    </row>
    <row r="89" spans="1:39" x14ac:dyDescent="0.4">
      <c r="A89" s="36"/>
      <c r="B89" s="37"/>
      <c r="C89" s="37"/>
      <c r="D89" s="37"/>
      <c r="E89" s="37"/>
      <c r="F89" s="37"/>
      <c r="G89" s="37"/>
      <c r="H89" s="37"/>
      <c r="I89" s="37"/>
      <c r="J89" s="37"/>
      <c r="K89" s="38"/>
    </row>
    <row r="90" spans="1:39" x14ac:dyDescent="0.4">
      <c r="A90" s="36"/>
      <c r="B90" s="37"/>
      <c r="C90" s="37"/>
      <c r="D90" s="37"/>
      <c r="E90" s="37"/>
      <c r="F90" s="37"/>
      <c r="G90" s="37"/>
      <c r="H90" s="37"/>
      <c r="I90" s="37"/>
      <c r="J90" s="37"/>
      <c r="K90" s="38"/>
    </row>
    <row r="91" spans="1:39" x14ac:dyDescent="0.4">
      <c r="A91" s="36"/>
      <c r="B91" s="37"/>
      <c r="C91" s="37"/>
      <c r="D91" s="37"/>
      <c r="E91" s="37"/>
      <c r="F91" s="37"/>
      <c r="G91" s="37"/>
      <c r="H91" s="37"/>
      <c r="I91" s="37"/>
      <c r="J91" s="37"/>
      <c r="K91" s="38"/>
    </row>
    <row r="92" spans="1:39" x14ac:dyDescent="0.4">
      <c r="A92" s="36"/>
      <c r="B92" s="37"/>
      <c r="C92" s="37"/>
      <c r="D92" s="37"/>
      <c r="E92" s="37"/>
      <c r="F92" s="37"/>
      <c r="G92" s="37"/>
      <c r="H92" s="37"/>
      <c r="I92" s="37"/>
      <c r="J92" s="37"/>
      <c r="K92" s="38"/>
    </row>
    <row r="93" spans="1:39" x14ac:dyDescent="0.4">
      <c r="A93" s="36"/>
      <c r="B93" s="37"/>
      <c r="C93" s="37"/>
      <c r="D93" s="37"/>
      <c r="E93" s="37"/>
      <c r="F93" s="37"/>
      <c r="G93" s="37"/>
      <c r="H93" s="37"/>
      <c r="I93" s="37"/>
      <c r="J93" s="37"/>
      <c r="K93" s="38"/>
    </row>
    <row r="94" spans="1:39" x14ac:dyDescent="0.4">
      <c r="A94" s="36"/>
      <c r="B94" s="37"/>
      <c r="C94" s="37"/>
      <c r="D94" s="37"/>
      <c r="E94" s="37"/>
      <c r="F94" s="37"/>
      <c r="G94" s="37"/>
      <c r="H94" s="37"/>
      <c r="I94" s="37"/>
      <c r="J94" s="37"/>
      <c r="K94" s="38"/>
    </row>
    <row r="95" spans="1:39" x14ac:dyDescent="0.4">
      <c r="A95" s="36"/>
      <c r="B95" s="37"/>
      <c r="C95" s="37"/>
      <c r="D95" s="37"/>
      <c r="E95" s="37"/>
      <c r="F95" s="37"/>
      <c r="G95" s="37"/>
      <c r="H95" s="37"/>
      <c r="I95" s="37"/>
      <c r="J95" s="37"/>
      <c r="K95" s="38"/>
    </row>
    <row r="96" spans="1:39" x14ac:dyDescent="0.4">
      <c r="A96" s="36"/>
      <c r="B96" s="37"/>
      <c r="C96" s="37"/>
      <c r="D96" s="37"/>
      <c r="E96" s="37"/>
      <c r="F96" s="37"/>
      <c r="G96" s="37"/>
      <c r="H96" s="37"/>
      <c r="I96" s="37"/>
      <c r="J96" s="37"/>
      <c r="K96" s="38"/>
    </row>
    <row r="97" spans="1:11" x14ac:dyDescent="0.4">
      <c r="A97" s="36"/>
      <c r="B97" s="37"/>
      <c r="C97" s="37"/>
      <c r="D97" s="37"/>
      <c r="E97" s="37"/>
      <c r="F97" s="37"/>
      <c r="G97" s="37"/>
      <c r="H97" s="37"/>
      <c r="I97" s="37"/>
      <c r="J97" s="37"/>
      <c r="K97" s="38"/>
    </row>
    <row r="98" spans="1:11" x14ac:dyDescent="0.4">
      <c r="A98" s="36"/>
      <c r="B98" s="37"/>
      <c r="C98" s="37"/>
      <c r="D98" s="37"/>
      <c r="E98" s="37"/>
      <c r="F98" s="37"/>
      <c r="G98" s="37"/>
      <c r="H98" s="37"/>
      <c r="I98" s="37"/>
      <c r="J98" s="37"/>
      <c r="K98" s="38"/>
    </row>
    <row r="99" spans="1:11" x14ac:dyDescent="0.4">
      <c r="A99" s="36"/>
      <c r="B99" s="37"/>
      <c r="C99" s="37"/>
      <c r="D99" s="37"/>
      <c r="E99" s="37"/>
      <c r="F99" s="37"/>
      <c r="G99" s="37"/>
      <c r="H99" s="37"/>
      <c r="I99" s="37"/>
      <c r="J99" s="37"/>
      <c r="K99" s="38"/>
    </row>
    <row r="100" spans="1:11" x14ac:dyDescent="0.4">
      <c r="A100" s="36"/>
      <c r="B100" s="37"/>
      <c r="C100" s="37"/>
      <c r="D100" s="37"/>
      <c r="E100" s="37"/>
      <c r="F100" s="37"/>
      <c r="G100" s="37"/>
      <c r="H100" s="37"/>
      <c r="I100" s="37"/>
      <c r="J100" s="37"/>
      <c r="K100" s="38"/>
    </row>
    <row r="101" spans="1:11" x14ac:dyDescent="0.4">
      <c r="A101" s="36"/>
      <c r="B101" s="37"/>
      <c r="C101" s="37"/>
      <c r="D101" s="37"/>
      <c r="E101" s="37"/>
      <c r="F101" s="37"/>
      <c r="G101" s="37"/>
      <c r="H101" s="37"/>
      <c r="I101" s="37"/>
      <c r="J101" s="37"/>
      <c r="K101" s="38"/>
    </row>
    <row r="102" spans="1:11" x14ac:dyDescent="0.4">
      <c r="A102" s="36"/>
      <c r="B102" s="37"/>
      <c r="C102" s="37"/>
      <c r="D102" s="37"/>
      <c r="E102" s="37"/>
      <c r="F102" s="37"/>
      <c r="G102" s="37"/>
      <c r="H102" s="37"/>
      <c r="I102" s="37"/>
      <c r="J102" s="37"/>
      <c r="K102" s="38"/>
    </row>
    <row r="103" spans="1:11" x14ac:dyDescent="0.4">
      <c r="A103" s="36"/>
      <c r="B103" s="37"/>
      <c r="C103" s="37"/>
      <c r="D103" s="37"/>
      <c r="E103" s="37"/>
      <c r="F103" s="37"/>
      <c r="G103" s="37"/>
      <c r="H103" s="37"/>
      <c r="I103" s="37"/>
      <c r="J103" s="37"/>
      <c r="K103" s="38"/>
    </row>
    <row r="104" spans="1:11" x14ac:dyDescent="0.4">
      <c r="A104" s="36"/>
      <c r="B104" s="37"/>
      <c r="C104" s="37"/>
      <c r="D104" s="37"/>
      <c r="E104" s="37"/>
      <c r="F104" s="37"/>
      <c r="G104" s="37"/>
      <c r="H104" s="37"/>
      <c r="I104" s="37"/>
      <c r="J104" s="37"/>
      <c r="K104" s="38"/>
    </row>
    <row r="105" spans="1:11" x14ac:dyDescent="0.4">
      <c r="A105" s="36"/>
      <c r="B105" s="37"/>
      <c r="C105" s="37"/>
      <c r="D105" s="37"/>
      <c r="E105" s="37"/>
      <c r="F105" s="37"/>
      <c r="G105" s="37"/>
      <c r="H105" s="37"/>
      <c r="I105" s="37"/>
      <c r="J105" s="37"/>
      <c r="K105" s="38"/>
    </row>
    <row r="106" spans="1:11" x14ac:dyDescent="0.4">
      <c r="A106" s="36"/>
      <c r="B106" s="37"/>
      <c r="C106" s="37"/>
      <c r="D106" s="37"/>
      <c r="E106" s="37"/>
      <c r="F106" s="37"/>
      <c r="G106" s="37"/>
      <c r="H106" s="37"/>
      <c r="I106" s="37"/>
      <c r="J106" s="37"/>
      <c r="K106" s="38"/>
    </row>
    <row r="107" spans="1:11" x14ac:dyDescent="0.4">
      <c r="A107" s="36"/>
      <c r="B107" s="37"/>
      <c r="C107" s="37"/>
      <c r="D107" s="37"/>
      <c r="E107" s="37"/>
      <c r="F107" s="37"/>
      <c r="G107" s="37"/>
      <c r="H107" s="37"/>
      <c r="I107" s="37"/>
      <c r="J107" s="37"/>
      <c r="K107" s="38"/>
    </row>
    <row r="108" spans="1:11" x14ac:dyDescent="0.4">
      <c r="A108" s="36"/>
      <c r="B108" s="37"/>
      <c r="C108" s="37"/>
      <c r="D108" s="37"/>
      <c r="E108" s="37"/>
      <c r="F108" s="37"/>
      <c r="G108" s="37"/>
      <c r="H108" s="37"/>
      <c r="I108" s="37"/>
      <c r="J108" s="37"/>
      <c r="K108" s="38"/>
    </row>
    <row r="109" spans="1:11" x14ac:dyDescent="0.4">
      <c r="A109" s="36"/>
      <c r="B109" s="37"/>
      <c r="C109" s="37"/>
      <c r="D109" s="37"/>
      <c r="E109" s="37"/>
      <c r="F109" s="37"/>
      <c r="G109" s="37"/>
      <c r="H109" s="37"/>
      <c r="I109" s="37"/>
      <c r="J109" s="37"/>
      <c r="K109" s="38"/>
    </row>
    <row r="110" spans="1:11" x14ac:dyDescent="0.4">
      <c r="A110" s="36"/>
      <c r="B110" s="37"/>
      <c r="C110" s="37"/>
      <c r="D110" s="37"/>
      <c r="E110" s="37"/>
      <c r="F110" s="37"/>
      <c r="G110" s="37"/>
      <c r="H110" s="37"/>
      <c r="I110" s="37"/>
      <c r="J110" s="37"/>
      <c r="K110" s="38"/>
    </row>
    <row r="111" spans="1:11" x14ac:dyDescent="0.4">
      <c r="A111" s="36"/>
      <c r="B111" s="37"/>
      <c r="C111" s="37"/>
      <c r="D111" s="37"/>
      <c r="E111" s="37"/>
      <c r="F111" s="37"/>
      <c r="G111" s="37"/>
      <c r="H111" s="37"/>
      <c r="I111" s="37"/>
      <c r="J111" s="37"/>
      <c r="K111" s="38"/>
    </row>
    <row r="112" spans="1:11" x14ac:dyDescent="0.4">
      <c r="A112" s="36"/>
      <c r="B112" s="37"/>
      <c r="C112" s="37"/>
      <c r="D112" s="37"/>
      <c r="E112" s="37"/>
      <c r="F112" s="37"/>
      <c r="G112" s="37"/>
      <c r="H112" s="37"/>
      <c r="I112" s="37"/>
      <c r="J112" s="37"/>
      <c r="K112" s="38"/>
    </row>
    <row r="113" spans="1:11" x14ac:dyDescent="0.4">
      <c r="A113" s="36"/>
      <c r="B113" s="37"/>
      <c r="C113" s="37"/>
      <c r="D113" s="37"/>
      <c r="E113" s="37"/>
      <c r="F113" s="37"/>
      <c r="G113" s="37"/>
      <c r="H113" s="37"/>
      <c r="I113" s="37"/>
      <c r="J113" s="37"/>
      <c r="K113" s="38"/>
    </row>
    <row r="114" spans="1:11" x14ac:dyDescent="0.4">
      <c r="A114" s="36"/>
      <c r="B114" s="37"/>
      <c r="C114" s="37"/>
      <c r="D114" s="37"/>
      <c r="E114" s="37"/>
      <c r="F114" s="37"/>
      <c r="G114" s="37"/>
      <c r="H114" s="37"/>
      <c r="I114" s="37"/>
      <c r="J114" s="37"/>
      <c r="K114" s="38"/>
    </row>
    <row r="115" spans="1:11" x14ac:dyDescent="0.4">
      <c r="A115" s="36"/>
      <c r="B115" s="37"/>
      <c r="C115" s="37"/>
      <c r="D115" s="37"/>
      <c r="E115" s="37"/>
      <c r="F115" s="37"/>
      <c r="G115" s="37"/>
      <c r="H115" s="37"/>
      <c r="I115" s="37"/>
      <c r="J115" s="37"/>
      <c r="K115" s="38"/>
    </row>
    <row r="116" spans="1:11" x14ac:dyDescent="0.4">
      <c r="A116" s="36"/>
      <c r="B116" s="37"/>
      <c r="C116" s="37"/>
      <c r="D116" s="37"/>
      <c r="E116" s="37"/>
      <c r="F116" s="37"/>
      <c r="G116" s="37"/>
      <c r="H116" s="37"/>
      <c r="I116" s="37"/>
      <c r="J116" s="37"/>
      <c r="K116" s="38"/>
    </row>
    <row r="117" spans="1:11" x14ac:dyDescent="0.4">
      <c r="A117" s="36"/>
      <c r="B117" s="37"/>
      <c r="C117" s="37"/>
      <c r="D117" s="37"/>
      <c r="E117" s="37"/>
      <c r="F117" s="37"/>
      <c r="G117" s="37"/>
      <c r="H117" s="37"/>
      <c r="I117" s="37"/>
      <c r="J117" s="37"/>
      <c r="K117" s="38"/>
    </row>
    <row r="118" spans="1:11" x14ac:dyDescent="0.4">
      <c r="A118" s="36"/>
      <c r="B118" s="37"/>
      <c r="C118" s="37"/>
      <c r="D118" s="37"/>
      <c r="E118" s="37"/>
      <c r="F118" s="37"/>
      <c r="G118" s="37"/>
      <c r="H118" s="37"/>
      <c r="I118" s="37"/>
      <c r="J118" s="37"/>
      <c r="K118" s="38"/>
    </row>
    <row r="119" spans="1:11" x14ac:dyDescent="0.4">
      <c r="A119" s="8"/>
      <c r="B119" s="39"/>
      <c r="C119" s="39"/>
      <c r="D119" s="39"/>
      <c r="E119" s="39"/>
      <c r="F119" s="39"/>
      <c r="G119" s="39"/>
      <c r="H119" s="39"/>
      <c r="I119" s="39"/>
      <c r="J119" s="39"/>
      <c r="K119" s="39"/>
    </row>
    <row r="120" spans="1:11" x14ac:dyDescent="0.4">
      <c r="A120" s="8"/>
      <c r="B120" s="39"/>
      <c r="C120" s="39"/>
      <c r="D120" s="39"/>
      <c r="E120" s="39"/>
      <c r="F120" s="39"/>
      <c r="G120" s="39"/>
      <c r="H120" s="39"/>
      <c r="I120" s="39"/>
      <c r="J120" s="39"/>
      <c r="K120" s="39"/>
    </row>
    <row r="121" spans="1:11" x14ac:dyDescent="0.4">
      <c r="A121" s="8"/>
      <c r="B121" s="39"/>
      <c r="C121" s="39"/>
      <c r="D121" s="39"/>
      <c r="E121" s="39"/>
      <c r="F121" s="39"/>
      <c r="G121" s="39"/>
      <c r="H121" s="39"/>
      <c r="I121" s="39"/>
      <c r="J121" s="39"/>
      <c r="K121" s="39"/>
    </row>
    <row r="122" spans="1:11" x14ac:dyDescent="0.4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pans="1:11" x14ac:dyDescent="0.4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 x14ac:dyDescent="0.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spans="1:11" x14ac:dyDescent="0.4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 x14ac:dyDescent="0.4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 x14ac:dyDescent="0.4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</sheetData>
  <mergeCells count="20">
    <mergeCell ref="A84:K84"/>
    <mergeCell ref="H20:J20"/>
    <mergeCell ref="A66:K67"/>
    <mergeCell ref="A71:K71"/>
    <mergeCell ref="D62:E62"/>
    <mergeCell ref="F62:G62"/>
    <mergeCell ref="H74:J74"/>
    <mergeCell ref="A57:K57"/>
    <mergeCell ref="A3:K4"/>
    <mergeCell ref="A13:K14"/>
    <mergeCell ref="I11:K11"/>
    <mergeCell ref="A82:K83"/>
    <mergeCell ref="A15:K15"/>
    <mergeCell ref="B10:D10"/>
    <mergeCell ref="B11:D11"/>
    <mergeCell ref="A8:K8"/>
    <mergeCell ref="A30:K30"/>
    <mergeCell ref="A43:K43"/>
    <mergeCell ref="I17:J17"/>
    <mergeCell ref="I18:J18"/>
  </mergeCells>
  <phoneticPr fontId="0" type="noConversion"/>
  <printOptions horizontalCentered="1"/>
  <pageMargins left="0.25" right="0.25" top="0.5" bottom="0.5" header="0" footer="0"/>
  <pageSetup scale="70" fitToWidth="2" orientation="portrait" horizontalDpi="4294967293" verticalDpi="300"/>
  <headerFooter alignWithMargins="0">
    <oddFooter>&amp;CPage &amp;P of  &amp;N</oddFooter>
  </headerFooter>
  <rowBreaks count="1" manualBreakCount="1">
    <brk id="63" max="10" man="1"/>
  </rowBreaks>
  <drawing r:id="rId1"/>
  <legacyDrawing r:id="rId2"/>
  <oleObjects>
    <mc:AlternateContent xmlns:mc="http://schemas.openxmlformats.org/markup-compatibility/2006">
      <mc:Choice Requires="x14">
        <oleObject progId="MSDraw" shapeId="2060" r:id="rId3">
          <objectPr defaultSize="0" autoPict="0" r:id="rId4">
            <anchor moveWithCells="1" sizeWithCells="1">
              <from>
                <xdr:col>0</xdr:col>
                <xdr:colOff>88900</xdr:colOff>
                <xdr:row>63</xdr:row>
                <xdr:rowOff>0</xdr:rowOff>
              </from>
              <to>
                <xdr:col>1</xdr:col>
                <xdr:colOff>203200</xdr:colOff>
                <xdr:row>63</xdr:row>
                <xdr:rowOff>0</xdr:rowOff>
              </to>
            </anchor>
          </objectPr>
        </oleObject>
      </mc:Choice>
      <mc:Fallback>
        <oleObject progId="MSDraw" shapeId="2060" r:id="rId3"/>
      </mc:Fallback>
    </mc:AlternateContent>
    <mc:AlternateContent xmlns:mc="http://schemas.openxmlformats.org/markup-compatibility/2006">
      <mc:Choice Requires="x14">
        <oleObject progId="MSDraw" shapeId="2061" r:id="rId5">
          <objectPr defaultSize="0" autoPict="0" r:id="rId6">
            <anchor moveWithCells="1" sizeWithCells="1">
              <from>
                <xdr:col>0</xdr:col>
                <xdr:colOff>0</xdr:colOff>
                <xdr:row>63</xdr:row>
                <xdr:rowOff>0</xdr:rowOff>
              </from>
              <to>
                <xdr:col>10</xdr:col>
                <xdr:colOff>355600</xdr:colOff>
                <xdr:row>63</xdr:row>
                <xdr:rowOff>0</xdr:rowOff>
              </to>
            </anchor>
          </objectPr>
        </oleObject>
      </mc:Choice>
      <mc:Fallback>
        <oleObject progId="MSDraw" shapeId="2061" r:id="rId5"/>
      </mc:Fallback>
    </mc:AlternateContent>
    <mc:AlternateContent xmlns:mc="http://schemas.openxmlformats.org/markup-compatibility/2006">
      <mc:Choice Requires="x14">
        <oleObject progId="MSDraw" shapeId="2063" r:id="rId7">
          <objectPr defaultSize="0" autoPict="0" r:id="rId6">
            <anchor moveWithCells="1" sizeWithCells="1">
              <from>
                <xdr:col>0</xdr:col>
                <xdr:colOff>0</xdr:colOff>
                <xdr:row>67</xdr:row>
                <xdr:rowOff>38100</xdr:rowOff>
              </from>
              <to>
                <xdr:col>10</xdr:col>
                <xdr:colOff>355600</xdr:colOff>
                <xdr:row>70</xdr:row>
                <xdr:rowOff>0</xdr:rowOff>
              </to>
            </anchor>
          </objectPr>
        </oleObject>
      </mc:Choice>
      <mc:Fallback>
        <oleObject progId="MSDraw" shapeId="2063" r:id="rId7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8.8203125" defaultRowHeight="12.7" x14ac:dyDescent="0.4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Instructions</vt:lpstr>
      <vt:lpstr>Test Data</vt:lpstr>
      <vt:lpstr>Cost Savings KORLOY 1st Test</vt:lpstr>
      <vt:lpstr>Cost Savings KORLOY 2nd Test</vt:lpstr>
      <vt:lpstr>Cost Savings KORLOY 3rd Test</vt:lpstr>
      <vt:lpstr>Sheet1</vt:lpstr>
      <vt:lpstr>'Cost Savings KORLOY 1st Test'!Print_Area</vt:lpstr>
      <vt:lpstr>'Cost Savings KORLOY 2nd Test'!Print_Area</vt:lpstr>
      <vt:lpstr>'Cost Savings KORLOY 3rd Test'!Print_Area</vt:lpstr>
      <vt:lpstr>'Test Data'!Print_Area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Thompson</dc:creator>
  <cp:lastModifiedBy>Dave Williams</cp:lastModifiedBy>
  <cp:lastPrinted>2011-07-01T18:20:15Z</cp:lastPrinted>
  <dcterms:created xsi:type="dcterms:W3CDTF">1999-02-04T15:05:37Z</dcterms:created>
  <dcterms:modified xsi:type="dcterms:W3CDTF">2020-01-02T18:44:20Z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